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C46AC5A8-67D9-4BF9-985F-DBACAFD873A2}" xr6:coauthVersionLast="47" xr6:coauthVersionMax="47" xr10:uidLastSave="{00000000-0000-0000-0000-000000000000}"/>
  <bookViews>
    <workbookView xWindow="-120" yWindow="-120" windowWidth="20730" windowHeight="11760" tabRatio="938" xr2:uid="{00000000-000D-0000-FFFF-FFFF00000000}"/>
  </bookViews>
  <sheets>
    <sheet name="BAL" sheetId="17" r:id="rId1"/>
    <sheet name="EST resul" sheetId="26" r:id="rId2"/>
  </sheets>
  <calcPr calcId="191029"/>
</workbook>
</file>

<file path=xl/calcChain.xml><?xml version="1.0" encoding="utf-8"?>
<calcChain xmlns="http://schemas.openxmlformats.org/spreadsheetml/2006/main">
  <c r="H21" i="17" l="1"/>
  <c r="P22" i="17" l="1"/>
  <c r="M24" i="17"/>
  <c r="O18" i="26" l="1"/>
  <c r="O12" i="26"/>
  <c r="M15" i="17"/>
  <c r="M25" i="17" s="1"/>
  <c r="M37" i="17"/>
  <c r="M51" i="17"/>
  <c r="M41" i="17"/>
  <c r="O21" i="26" l="1"/>
  <c r="O26" i="26" s="1"/>
  <c r="O31" i="26" s="1"/>
  <c r="M42" i="17"/>
  <c r="G12" i="26"/>
  <c r="G18" i="26"/>
  <c r="G21" i="26" l="1"/>
  <c r="G26" i="26" s="1"/>
  <c r="G31" i="26" s="1"/>
  <c r="R29" i="26" l="1"/>
  <c r="D41" i="17" l="1"/>
  <c r="H34" i="17"/>
  <c r="H13" i="17"/>
  <c r="N51" i="17" l="1"/>
  <c r="N41" i="17"/>
  <c r="N37" i="17"/>
  <c r="N24" i="17"/>
  <c r="N15" i="17"/>
  <c r="P18" i="26"/>
  <c r="P12" i="26"/>
  <c r="N25" i="17" l="1"/>
  <c r="M52" i="17"/>
  <c r="P21" i="26"/>
  <c r="P26" i="26" s="1"/>
  <c r="P31" i="26" s="1"/>
  <c r="N42" i="17"/>
  <c r="D15" i="17"/>
  <c r="N52" i="17" l="1"/>
  <c r="Q6" i="17" l="1"/>
  <c r="Q10" i="17"/>
  <c r="Q11" i="17"/>
  <c r="Q12" i="17"/>
  <c r="Q13" i="17"/>
  <c r="Q14" i="17"/>
  <c r="Q18" i="17"/>
  <c r="Q19" i="17"/>
  <c r="Q20" i="17"/>
  <c r="Q22" i="17"/>
  <c r="Q23" i="17"/>
  <c r="Q30" i="17"/>
  <c r="Q31" i="17"/>
  <c r="Q32" i="17"/>
  <c r="Q33" i="17"/>
  <c r="Q34" i="17"/>
  <c r="Q35" i="17"/>
  <c r="Q40" i="17"/>
  <c r="Q41" i="17" s="1"/>
  <c r="Q45" i="17"/>
  <c r="Q46" i="17"/>
  <c r="Q47" i="17"/>
  <c r="Q48" i="17"/>
  <c r="Q49" i="17"/>
  <c r="Q50" i="17"/>
  <c r="Q24" i="17" l="1"/>
  <c r="Q51" i="17"/>
  <c r="Q37" i="17"/>
  <c r="Q42" i="17" s="1"/>
  <c r="Q15" i="17"/>
  <c r="Q52" i="17" l="1"/>
  <c r="Q25" i="17"/>
  <c r="R28" i="26"/>
  <c r="R23" i="26"/>
  <c r="R17" i="26"/>
  <c r="R16" i="26"/>
  <c r="R15" i="26"/>
  <c r="R10" i="26"/>
  <c r="R9" i="26"/>
  <c r="R18" i="26" l="1"/>
  <c r="R12" i="26"/>
  <c r="R21" i="26" l="1"/>
  <c r="R26" i="26" s="1"/>
  <c r="R31" i="26" s="1"/>
  <c r="R7" i="26"/>
  <c r="O7" i="26"/>
  <c r="E7" i="26" l="1"/>
  <c r="I7" i="26" s="1"/>
  <c r="H6" i="17"/>
  <c r="H20" i="17" l="1"/>
  <c r="H48" i="17"/>
  <c r="I29" i="26" l="1"/>
  <c r="H49" i="17" l="1"/>
  <c r="H47" i="17"/>
  <c r="H46" i="17"/>
  <c r="H45" i="17"/>
  <c r="H36" i="17"/>
  <c r="H35" i="17"/>
  <c r="H19" i="17"/>
  <c r="H12" i="17"/>
  <c r="I24" i="26"/>
  <c r="I11" i="26"/>
  <c r="F18" i="26"/>
  <c r="F12" i="26"/>
  <c r="E41" i="17"/>
  <c r="E37" i="17"/>
  <c r="E24" i="17"/>
  <c r="E15" i="17"/>
  <c r="E25" i="17" l="1"/>
  <c r="F21" i="26"/>
  <c r="F26" i="26" s="1"/>
  <c r="E42" i="17"/>
  <c r="E51" i="17" l="1"/>
  <c r="F31" i="26"/>
  <c r="E52" i="17" l="1"/>
  <c r="H40" i="17" l="1"/>
  <c r="H41" i="17" s="1"/>
  <c r="I28" i="26" l="1"/>
  <c r="I10" i="26" l="1"/>
  <c r="E12" i="26" l="1"/>
  <c r="I9" i="26"/>
  <c r="I12" i="26" s="1"/>
  <c r="H11" i="17" l="1"/>
  <c r="I15" i="26" l="1"/>
  <c r="H33" i="17" l="1"/>
  <c r="H14" i="17" l="1"/>
  <c r="H31" i="17" l="1"/>
  <c r="H10" i="17" l="1"/>
  <c r="H32" i="17"/>
  <c r="H18" i="17" l="1"/>
  <c r="I17" i="26" l="1"/>
  <c r="I16" i="26" l="1"/>
  <c r="I18" i="26" s="1"/>
  <c r="I21" i="26" s="1"/>
  <c r="E18" i="26"/>
  <c r="E21" i="26" s="1"/>
  <c r="H15" i="17"/>
  <c r="H30" i="17" l="1"/>
  <c r="H37" i="17" s="1"/>
  <c r="H42" i="17" s="1"/>
  <c r="D37" i="17"/>
  <c r="D42" i="17" l="1"/>
  <c r="D51" i="17"/>
  <c r="H50" i="17"/>
  <c r="H51" i="17" s="1"/>
  <c r="H52" i="17" s="1"/>
  <c r="D52" i="17" l="1"/>
  <c r="H23" i="17" l="1"/>
  <c r="D24" i="17"/>
  <c r="D25" i="17" s="1"/>
  <c r="H22" i="17"/>
  <c r="H24" i="17" l="1"/>
  <c r="H25" i="17" s="1"/>
  <c r="I23" i="26" l="1"/>
  <c r="I26" i="26" s="1"/>
  <c r="I31" i="26" s="1"/>
  <c r="E26" i="26"/>
  <c r="E31" i="26" s="1"/>
</calcChain>
</file>

<file path=xl/sharedStrings.xml><?xml version="1.0" encoding="utf-8"?>
<sst xmlns="http://schemas.openxmlformats.org/spreadsheetml/2006/main" count="144" uniqueCount="68">
  <si>
    <t>PASIVO</t>
  </si>
  <si>
    <t>PATRIMONIO NETO</t>
  </si>
  <si>
    <t>Ventas Netas</t>
  </si>
  <si>
    <t>Impuesto a la Renta</t>
  </si>
  <si>
    <t>Total Pasivo Corriente</t>
  </si>
  <si>
    <t>ACTIVO</t>
  </si>
  <si>
    <t xml:space="preserve">  Corriente</t>
  </si>
  <si>
    <t xml:space="preserve">  No Corriente</t>
  </si>
  <si>
    <t>Total Activo Corriente</t>
  </si>
  <si>
    <t>TOTAL ACTIVO</t>
  </si>
  <si>
    <t xml:space="preserve">     Total Activo no Corriente</t>
  </si>
  <si>
    <t>TOTAL PASIVO</t>
  </si>
  <si>
    <t xml:space="preserve">       Resultados Acumulados</t>
  </si>
  <si>
    <t xml:space="preserve">       Resultados del Ejercicio</t>
  </si>
  <si>
    <t>TOTAL PATRIMONIO NETO</t>
  </si>
  <si>
    <t>TOTAL PASIVO Y PATRIMONIO NETO</t>
  </si>
  <si>
    <t xml:space="preserve">POR EL PERIODO COMPRENDIDO ENTRE EL </t>
  </si>
  <si>
    <t>TOTAL</t>
  </si>
  <si>
    <t xml:space="preserve">     Total Pasivo no Corriente</t>
  </si>
  <si>
    <t xml:space="preserve">       Disponibilidades </t>
  </si>
  <si>
    <t xml:space="preserve">       Créditos por ventas </t>
  </si>
  <si>
    <t xml:space="preserve">        Previsión para incobrables  </t>
  </si>
  <si>
    <t xml:space="preserve">       Otros Créditos </t>
  </si>
  <si>
    <t xml:space="preserve">       Bienes de Cambio </t>
  </si>
  <si>
    <t xml:space="preserve">       Cargos diferidos  NC </t>
  </si>
  <si>
    <t xml:space="preserve">       Bienes de Uso  </t>
  </si>
  <si>
    <t xml:space="preserve">       Inversiones Permanentes </t>
  </si>
  <si>
    <t xml:space="preserve">       Deudas Comerciales </t>
  </si>
  <si>
    <t xml:space="preserve">       Deudas Financieras </t>
  </si>
  <si>
    <t xml:space="preserve">       Cargas Fiscales a Pagar </t>
  </si>
  <si>
    <t xml:space="preserve">       Remuneraciones y Cargas Sociales </t>
  </si>
  <si>
    <t xml:space="preserve">       Otros Pasivos </t>
  </si>
  <si>
    <t xml:space="preserve">       Deudas Financieras LP </t>
  </si>
  <si>
    <t xml:space="preserve">       Reservas </t>
  </si>
  <si>
    <t xml:space="preserve">                                                               ( Expresado en guaraníes )</t>
  </si>
  <si>
    <t>Menos: Costos de Mercaderías Vendidas</t>
  </si>
  <si>
    <t>Ganancia Bruta</t>
  </si>
  <si>
    <t>Menos: Gastos Operativos</t>
  </si>
  <si>
    <t xml:space="preserve">         De Comercialización</t>
  </si>
  <si>
    <t xml:space="preserve">         De Administración</t>
  </si>
  <si>
    <t xml:space="preserve">         Financieros</t>
  </si>
  <si>
    <t>Resultado por Operaciones Ordinarias</t>
  </si>
  <si>
    <t>Más: Ingresos Extraordinarios</t>
  </si>
  <si>
    <t>Menos: Gastos No Operativos</t>
  </si>
  <si>
    <t>Ganancia del Ejercicio</t>
  </si>
  <si>
    <t>Diferencia de cambio (+) (-)</t>
  </si>
  <si>
    <t>Ganancia Neta</t>
  </si>
  <si>
    <t xml:space="preserve">       Provisiones</t>
  </si>
  <si>
    <t xml:space="preserve">       Capital  Social</t>
  </si>
  <si>
    <t xml:space="preserve">       Capital  a Integrar</t>
  </si>
  <si>
    <t xml:space="preserve">       Aportes Irrevocable a Capitalizar</t>
  </si>
  <si>
    <t>EL BARRIO</t>
  </si>
  <si>
    <t>BPSA</t>
  </si>
  <si>
    <t xml:space="preserve">       Ganancias Diferidas</t>
  </si>
  <si>
    <t>NETEO</t>
  </si>
  <si>
    <t xml:space="preserve">                                                     BALANCE GENERAL  CONSOLIDADO</t>
  </si>
  <si>
    <t xml:space="preserve">  ESTADOS DE RESULTADOS  CONSOLIDADO</t>
  </si>
  <si>
    <t xml:space="preserve">       Activos Intangibles</t>
  </si>
  <si>
    <t xml:space="preserve">       Previsión por Inversión en Otras Empresas</t>
  </si>
  <si>
    <t xml:space="preserve">              ( Expresado en miles de guaraníes )</t>
  </si>
  <si>
    <t xml:space="preserve">                                                               ( Expresado en miles de guaraníes )</t>
  </si>
  <si>
    <t>RUMBO NORTE</t>
  </si>
  <si>
    <t xml:space="preserve">                                                             AL 30 DE JUNIO DE 2023</t>
  </si>
  <si>
    <t>30.06.2023</t>
  </si>
  <si>
    <t xml:space="preserve">      1° DE ENERO AL 30 DE JUNIO DE 2023</t>
  </si>
  <si>
    <t xml:space="preserve">                                                             AL 30 DE JUNIO DE 2024</t>
  </si>
  <si>
    <t xml:space="preserve">      1° DE ENERO AL 30 DE JUNIO DE 2024</t>
  </si>
  <si>
    <t>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</si>
</sst>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-* #,##0.00\ _P_t_s_-;\-* #,##0.00\ _P_t_s_-;_-* &quot;-&quot;??\ _P_t_s_-;_-@_-"/>
    <numFmt numFmtId="165" formatCode="_-* #,##0.00\ [$€]_-;\-* #,##0.00\ [$€]_-;_-* &quot;-&quot;??\ [$€]_-;_-@_-"/>
    <numFmt numFmtId="166" formatCode="#,##0_ ;[Red]\-#,##0\ 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ourier"/>
      <family val="3"/>
    </font>
    <font>
      <sz val="10"/>
      <name val="Cambria"/>
      <family val="1"/>
      <scheme val="major"/>
    </font>
    <font>
      <sz val="7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i/>
      <sz val="12"/>
      <name val="Cambria"/>
      <family val="1"/>
      <scheme val="major"/>
    </font>
    <font>
      <b/>
      <sz val="7"/>
      <color theme="1"/>
      <name val="Cambria"/>
      <family val="1"/>
      <scheme val="major"/>
    </font>
    <font>
      <sz val="7"/>
      <color theme="1"/>
      <name val="Cambria"/>
      <family val="1"/>
      <scheme val="major"/>
    </font>
    <font>
      <b/>
      <sz val="7"/>
      <color rgb="FF000000"/>
      <name val="Cambria"/>
      <family val="1"/>
      <scheme val="maj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7"/>
      <name val="Cambria"/>
      <family val="1"/>
      <scheme val="major"/>
    </font>
    <font>
      <sz val="7"/>
      <color rgb="FFFF0000"/>
      <name val="Calibri"/>
      <family val="2"/>
      <scheme val="minor"/>
    </font>
    <font>
      <sz val="10"/>
      <color rgb="FFFF0000"/>
      <name val="Cambria"/>
      <family val="1"/>
      <scheme val="major"/>
    </font>
    <font>
      <b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7" fontId="2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8" fillId="0" borderId="0" xfId="0" applyFont="1" applyAlignment="1">
      <alignment horizontal="left" vertical="center" readingOrder="1"/>
    </xf>
    <xf numFmtId="0" fontId="8" fillId="0" borderId="2" xfId="0" applyFont="1" applyBorder="1" applyAlignment="1">
      <alignment horizontal="center"/>
    </xf>
    <xf numFmtId="0" fontId="8" fillId="0" borderId="0" xfId="0" applyFont="1"/>
    <xf numFmtId="3" fontId="4" fillId="0" borderId="0" xfId="0" applyNumberFormat="1" applyFont="1"/>
    <xf numFmtId="3" fontId="8" fillId="0" borderId="1" xfId="0" applyNumberFormat="1" applyFont="1" applyBorder="1"/>
    <xf numFmtId="3" fontId="8" fillId="0" borderId="0" xfId="0" applyNumberFormat="1" applyFont="1"/>
    <xf numFmtId="3" fontId="8" fillId="0" borderId="5" xfId="0" applyNumberFormat="1" applyFont="1" applyBorder="1"/>
    <xf numFmtId="3" fontId="4" fillId="0" borderId="1" xfId="0" applyNumberFormat="1" applyFont="1" applyBorder="1"/>
    <xf numFmtId="3" fontId="8" fillId="0" borderId="3" xfId="0" applyNumberFormat="1" applyFont="1" applyBorder="1"/>
    <xf numFmtId="3" fontId="4" fillId="0" borderId="2" xfId="0" applyNumberFormat="1" applyFont="1" applyBorder="1" applyAlignment="1">
      <alignment horizontal="right"/>
    </xf>
    <xf numFmtId="3" fontId="13" fillId="0" borderId="2" xfId="0" applyNumberFormat="1" applyFont="1" applyBorder="1" applyAlignment="1">
      <alignment horizontal="center"/>
    </xf>
    <xf numFmtId="3" fontId="14" fillId="0" borderId="0" xfId="0" applyNumberFormat="1" applyFont="1"/>
    <xf numFmtId="0" fontId="8" fillId="0" borderId="0" xfId="0" applyFont="1" applyAlignment="1">
      <alignment horizontal="center"/>
    </xf>
    <xf numFmtId="3" fontId="4" fillId="0" borderId="0" xfId="0" applyNumberFormat="1" applyFont="1" applyAlignment="1">
      <alignment horizontal="right"/>
    </xf>
    <xf numFmtId="0" fontId="7" fillId="0" borderId="0" xfId="0" applyFont="1"/>
    <xf numFmtId="3" fontId="7" fillId="0" borderId="0" xfId="0" applyNumberFormat="1" applyFont="1"/>
    <xf numFmtId="0" fontId="12" fillId="0" borderId="0" xfId="0" applyFont="1" applyAlignment="1">
      <alignment horizontal="left" vertical="center" readingOrder="1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3" fillId="0" borderId="0" xfId="1" applyFont="1"/>
    <xf numFmtId="3" fontId="3" fillId="0" borderId="0" xfId="1" applyNumberFormat="1" applyFont="1"/>
    <xf numFmtId="0" fontId="15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3" fontId="9" fillId="0" borderId="0" xfId="1" applyNumberFormat="1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3" fontId="11" fillId="0" borderId="0" xfId="0" applyNumberFormat="1" applyFont="1"/>
    <xf numFmtId="0" fontId="12" fillId="0" borderId="0" xfId="0" applyFont="1" applyAlignment="1">
      <alignment horizontal="left" vertical="center"/>
    </xf>
    <xf numFmtId="3" fontId="0" fillId="0" borderId="0" xfId="0" applyNumberFormat="1"/>
    <xf numFmtId="0" fontId="5" fillId="0" borderId="0" xfId="0" applyFont="1"/>
    <xf numFmtId="3" fontId="5" fillId="0" borderId="1" xfId="0" applyNumberFormat="1" applyFont="1" applyBorder="1"/>
    <xf numFmtId="3" fontId="5" fillId="0" borderId="2" xfId="0" applyNumberFormat="1" applyFont="1" applyBorder="1"/>
    <xf numFmtId="3" fontId="5" fillId="0" borderId="5" xfId="0" applyNumberFormat="1" applyFont="1" applyBorder="1"/>
    <xf numFmtId="3" fontId="0" fillId="0" borderId="4" xfId="0" applyNumberFormat="1" applyBorder="1"/>
    <xf numFmtId="3" fontId="14" fillId="0" borderId="0" xfId="0" applyNumberFormat="1" applyFont="1" applyAlignment="1">
      <alignment horizontal="center"/>
    </xf>
    <xf numFmtId="3" fontId="16" fillId="0" borderId="0" xfId="0" applyNumberFormat="1" applyFont="1"/>
    <xf numFmtId="166" fontId="7" fillId="0" borderId="0" xfId="0" applyNumberFormat="1" applyFont="1"/>
    <xf numFmtId="166" fontId="0" fillId="0" borderId="0" xfId="0" applyNumberFormat="1"/>
    <xf numFmtId="0" fontId="17" fillId="0" borderId="0" xfId="1" applyFont="1"/>
    <xf numFmtId="3" fontId="18" fillId="0" borderId="0" xfId="0" applyNumberFormat="1" applyFont="1"/>
  </cellXfs>
  <cellStyles count="13">
    <cellStyle name="Euro" xfId="12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4" xr:uid="{00000000-0005-0000-0000-000003000000}"/>
    <cellStyle name="Millares 2 3" xfId="5" xr:uid="{00000000-0005-0000-0000-000004000000}"/>
    <cellStyle name="Millares 3" xfId="6" xr:uid="{00000000-0005-0000-0000-000005000000}"/>
    <cellStyle name="Millares 3 2" xfId="7" xr:uid="{00000000-0005-0000-0000-000006000000}"/>
    <cellStyle name="Millares 4" xfId="11" xr:uid="{00000000-0005-0000-0000-000007000000}"/>
    <cellStyle name="Normal" xfId="0" builtinId="0"/>
    <cellStyle name="Normal 2" xfId="1" xr:uid="{00000000-0005-0000-0000-000009000000}"/>
    <cellStyle name="Normal 2 2" xfId="8" xr:uid="{00000000-0005-0000-0000-00000A000000}"/>
    <cellStyle name="Normal 3" xfId="9" xr:uid="{00000000-0005-0000-0000-00000B000000}"/>
    <cellStyle name="Normal 4" xfId="10" xr:uid="{00000000-0005-0000-0000-00000C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53"/>
  <sheetViews>
    <sheetView showGridLines="0" tabSelected="1" topLeftCell="B38" zoomScaleNormal="100" workbookViewId="0">
      <selection activeCell="G61" sqref="G61"/>
    </sheetView>
  </sheetViews>
  <sheetFormatPr baseColWidth="10" defaultColWidth="11.42578125" defaultRowHeight="15" x14ac:dyDescent="0.25"/>
  <cols>
    <col min="1" max="1" width="5" customWidth="1"/>
    <col min="2" max="2" width="30.42578125" style="16" bestFit="1" customWidth="1"/>
    <col min="3" max="3" width="11.42578125" style="16"/>
    <col min="4" max="4" width="12" style="16" customWidth="1"/>
    <col min="5" max="5" width="14.42578125" style="16" bestFit="1" customWidth="1"/>
    <col min="6" max="6" width="8.140625" style="16" customWidth="1"/>
    <col min="7" max="7" width="12" style="16" customWidth="1"/>
    <col min="8" max="8" width="9.28515625" style="16" bestFit="1" customWidth="1"/>
    <col min="9" max="9" width="2.7109375" style="16" customWidth="1"/>
    <col min="10" max="10" width="3" customWidth="1"/>
    <col min="11" max="11" width="30.42578125" style="16" bestFit="1" customWidth="1"/>
    <col min="12" max="12" width="11.42578125" style="16"/>
    <col min="13" max="13" width="12" style="16" customWidth="1"/>
    <col min="14" max="14" width="14.42578125" style="16" bestFit="1" customWidth="1"/>
    <col min="15" max="15" width="10" style="16" customWidth="1"/>
    <col min="16" max="16" width="6.85546875" style="16" bestFit="1" customWidth="1"/>
    <col min="17" max="17" width="12" style="16" customWidth="1"/>
    <col min="19" max="19" width="12.7109375" bestFit="1" customWidth="1"/>
  </cols>
  <sheetData>
    <row r="2" spans="1:19" x14ac:dyDescent="0.25">
      <c r="A2" s="2" t="s">
        <v>55</v>
      </c>
      <c r="B2" s="2" t="s">
        <v>55</v>
      </c>
      <c r="D2" s="1"/>
      <c r="E2" s="1"/>
      <c r="F2" s="1"/>
      <c r="G2" s="1"/>
      <c r="H2" s="1"/>
      <c r="I2" s="1"/>
      <c r="J2" s="2" t="s">
        <v>55</v>
      </c>
      <c r="K2" s="2" t="s">
        <v>55</v>
      </c>
      <c r="M2" s="1"/>
      <c r="N2" s="1"/>
      <c r="O2" s="1"/>
      <c r="P2" s="1"/>
      <c r="Q2" s="1"/>
    </row>
    <row r="3" spans="1:19" x14ac:dyDescent="0.25">
      <c r="A3" s="2"/>
      <c r="B3" s="2" t="s">
        <v>65</v>
      </c>
      <c r="D3" s="1"/>
      <c r="E3" s="1"/>
      <c r="F3" s="1"/>
      <c r="G3" s="1"/>
      <c r="H3" s="1"/>
      <c r="I3" s="1"/>
      <c r="J3" s="2"/>
      <c r="K3" s="2" t="s">
        <v>62</v>
      </c>
      <c r="M3" s="1"/>
      <c r="N3" s="1"/>
      <c r="O3" s="1"/>
      <c r="P3" s="1"/>
      <c r="Q3" s="1"/>
    </row>
    <row r="4" spans="1:19" x14ac:dyDescent="0.25">
      <c r="A4" s="18" t="s">
        <v>34</v>
      </c>
      <c r="B4" s="18" t="s">
        <v>60</v>
      </c>
      <c r="C4" s="1"/>
      <c r="D4" s="1"/>
      <c r="E4" s="1"/>
      <c r="F4" s="1"/>
      <c r="G4" s="1"/>
      <c r="H4" s="1"/>
      <c r="I4" s="1"/>
      <c r="J4" s="18"/>
      <c r="K4" s="18" t="s">
        <v>60</v>
      </c>
      <c r="L4" s="1"/>
      <c r="M4" s="1"/>
      <c r="N4" s="1"/>
      <c r="O4" s="1"/>
      <c r="P4" s="1"/>
      <c r="Q4" s="1"/>
    </row>
    <row r="5" spans="1:19" x14ac:dyDescent="0.25">
      <c r="B5" s="18"/>
      <c r="C5" s="1"/>
      <c r="D5" s="19" t="s">
        <v>52</v>
      </c>
      <c r="E5" s="19" t="s">
        <v>61</v>
      </c>
      <c r="F5" s="20"/>
      <c r="G5" s="19" t="s">
        <v>54</v>
      </c>
      <c r="H5" s="19" t="s">
        <v>17</v>
      </c>
      <c r="I5" s="1"/>
      <c r="K5" s="18"/>
      <c r="L5" s="1"/>
      <c r="M5" s="19" t="s">
        <v>52</v>
      </c>
      <c r="N5" s="19" t="s">
        <v>61</v>
      </c>
      <c r="O5" s="20"/>
      <c r="P5" s="19" t="s">
        <v>54</v>
      </c>
      <c r="Q5" s="19" t="s">
        <v>17</v>
      </c>
    </row>
    <row r="6" spans="1:19" x14ac:dyDescent="0.25">
      <c r="B6" s="1"/>
      <c r="C6" s="1"/>
      <c r="D6" s="3" t="s">
        <v>67</v>
      </c>
      <c r="E6" s="14"/>
      <c r="F6" s="14"/>
      <c r="G6" s="14"/>
      <c r="H6" s="3" t="str">
        <f>D6</f>
        <v>30.06.2024</v>
      </c>
      <c r="I6" s="1"/>
      <c r="K6" s="1"/>
      <c r="L6" s="1"/>
      <c r="M6" s="3" t="s">
        <v>63</v>
      </c>
      <c r="N6" s="14"/>
      <c r="O6" s="14"/>
      <c r="P6" s="14"/>
      <c r="Q6" s="3" t="str">
        <f>M6</f>
        <v>30.06.2023</v>
      </c>
    </row>
    <row r="7" spans="1:19" x14ac:dyDescent="0.25">
      <c r="B7" s="4" t="s">
        <v>5</v>
      </c>
      <c r="C7" s="1"/>
      <c r="D7" s="1"/>
      <c r="E7" s="1"/>
      <c r="F7" s="5"/>
      <c r="G7" s="1"/>
      <c r="H7" s="1"/>
      <c r="I7" s="1"/>
      <c r="K7" s="4" t="s">
        <v>5</v>
      </c>
      <c r="L7" s="1"/>
      <c r="M7" s="1"/>
      <c r="N7" s="1"/>
      <c r="O7" s="1"/>
      <c r="P7" s="1"/>
      <c r="Q7" s="1"/>
    </row>
    <row r="8" spans="1:19" ht="6" customHeight="1" x14ac:dyDescent="0.25">
      <c r="B8" s="1"/>
      <c r="C8" s="1"/>
      <c r="D8" s="1"/>
      <c r="E8" s="1"/>
      <c r="F8" s="1"/>
      <c r="G8" s="1"/>
      <c r="H8" s="1"/>
      <c r="I8" s="1"/>
      <c r="K8" s="1"/>
      <c r="L8" s="1"/>
      <c r="M8" s="1"/>
      <c r="N8" s="1"/>
      <c r="O8" s="1"/>
      <c r="P8" s="1"/>
      <c r="Q8" s="1"/>
    </row>
    <row r="9" spans="1:19" x14ac:dyDescent="0.25">
      <c r="B9" s="4" t="s">
        <v>6</v>
      </c>
      <c r="C9" s="1"/>
      <c r="D9" s="1"/>
      <c r="E9" s="1"/>
      <c r="F9" s="1"/>
      <c r="G9" s="1"/>
      <c r="H9" s="1"/>
      <c r="I9" s="1"/>
      <c r="K9" s="4" t="s">
        <v>6</v>
      </c>
      <c r="L9" s="1"/>
      <c r="M9" s="1"/>
      <c r="N9" s="1"/>
      <c r="O9" s="1"/>
      <c r="P9" s="1"/>
      <c r="Q9" s="1"/>
    </row>
    <row r="10" spans="1:19" x14ac:dyDescent="0.25">
      <c r="B10" s="1" t="s">
        <v>19</v>
      </c>
      <c r="C10" s="1"/>
      <c r="D10" s="5">
        <v>259511</v>
      </c>
      <c r="E10" s="5">
        <v>0</v>
      </c>
      <c r="F10" s="5"/>
      <c r="G10" s="5"/>
      <c r="H10" s="5">
        <f>SUM(D10:G10)</f>
        <v>259511</v>
      </c>
      <c r="I10" s="5"/>
      <c r="K10" s="1" t="s">
        <v>19</v>
      </c>
      <c r="L10" s="1"/>
      <c r="M10" s="5">
        <v>673739.21600000001</v>
      </c>
      <c r="N10" s="5">
        <v>0</v>
      </c>
      <c r="O10" s="5"/>
      <c r="P10" s="5"/>
      <c r="Q10" s="5">
        <f>SUM(M10:P10)</f>
        <v>673739.21600000001</v>
      </c>
      <c r="S10" s="30"/>
    </row>
    <row r="11" spans="1:19" x14ac:dyDescent="0.25">
      <c r="B11" s="1" t="s">
        <v>20</v>
      </c>
      <c r="C11" s="1"/>
      <c r="D11" s="5">
        <v>12672249</v>
      </c>
      <c r="E11" s="5">
        <v>0</v>
      </c>
      <c r="F11" s="17"/>
      <c r="G11" s="5"/>
      <c r="H11" s="5">
        <f t="shared" ref="H11:H14" si="0">SUM(D11:G11)</f>
        <v>12672249</v>
      </c>
      <c r="I11" s="5"/>
      <c r="K11" s="1" t="s">
        <v>20</v>
      </c>
      <c r="L11" s="1"/>
      <c r="M11" s="5">
        <v>17965665.653999999</v>
      </c>
      <c r="N11" s="5">
        <v>0</v>
      </c>
      <c r="O11" s="17"/>
      <c r="P11" s="5"/>
      <c r="Q11" s="5">
        <f t="shared" ref="Q11:Q14" si="1">SUM(M11:P11)</f>
        <v>17965665.653999999</v>
      </c>
    </row>
    <row r="12" spans="1:19" x14ac:dyDescent="0.25">
      <c r="B12" s="1" t="s">
        <v>21</v>
      </c>
      <c r="C12" s="1"/>
      <c r="D12" s="5">
        <v>0</v>
      </c>
      <c r="E12" s="5">
        <v>0</v>
      </c>
      <c r="F12" s="5"/>
      <c r="G12" s="5"/>
      <c r="H12" s="5">
        <f t="shared" si="0"/>
        <v>0</v>
      </c>
      <c r="I12" s="37"/>
      <c r="K12" s="1" t="s">
        <v>21</v>
      </c>
      <c r="L12" s="1"/>
      <c r="M12" s="5">
        <v>-758363.17599999998</v>
      </c>
      <c r="N12" s="5">
        <v>0</v>
      </c>
      <c r="O12" s="5"/>
      <c r="P12" s="5"/>
      <c r="Q12" s="5">
        <f t="shared" si="1"/>
        <v>-758363.17599999998</v>
      </c>
    </row>
    <row r="13" spans="1:19" x14ac:dyDescent="0.25">
      <c r="B13" s="1" t="s">
        <v>22</v>
      </c>
      <c r="C13" s="1"/>
      <c r="D13" s="5">
        <v>23369870</v>
      </c>
      <c r="E13" s="5">
        <v>0</v>
      </c>
      <c r="F13" s="5"/>
      <c r="G13" s="41"/>
      <c r="H13" s="5">
        <f t="shared" si="0"/>
        <v>23369870</v>
      </c>
      <c r="I13" s="37"/>
      <c r="K13" s="1" t="s">
        <v>22</v>
      </c>
      <c r="L13" s="1"/>
      <c r="M13" s="5">
        <v>49507824.747000001</v>
      </c>
      <c r="N13" s="5">
        <v>0</v>
      </c>
      <c r="O13" s="5"/>
      <c r="P13" s="5"/>
      <c r="Q13" s="5">
        <f t="shared" si="1"/>
        <v>49507824.747000001</v>
      </c>
    </row>
    <row r="14" spans="1:19" x14ac:dyDescent="0.25">
      <c r="B14" s="1" t="s">
        <v>23</v>
      </c>
      <c r="C14" s="1"/>
      <c r="D14" s="5">
        <v>2015974</v>
      </c>
      <c r="E14" s="5">
        <v>0</v>
      </c>
      <c r="F14" s="5"/>
      <c r="G14" s="5"/>
      <c r="H14" s="5">
        <f t="shared" si="0"/>
        <v>2015974</v>
      </c>
      <c r="I14" s="5"/>
      <c r="K14" s="1" t="s">
        <v>23</v>
      </c>
      <c r="L14" s="1"/>
      <c r="M14" s="5">
        <v>1573295.02</v>
      </c>
      <c r="N14" s="5">
        <v>0</v>
      </c>
      <c r="O14" s="5"/>
      <c r="P14" s="5"/>
      <c r="Q14" s="5">
        <f t="shared" si="1"/>
        <v>1573295.02</v>
      </c>
    </row>
    <row r="15" spans="1:19" x14ac:dyDescent="0.25">
      <c r="B15" s="4" t="s">
        <v>8</v>
      </c>
      <c r="C15" s="1"/>
      <c r="D15" s="6">
        <f>SUM(D10:D14)</f>
        <v>38317604</v>
      </c>
      <c r="E15" s="6">
        <f>SUM(E10:E14)</f>
        <v>0</v>
      </c>
      <c r="F15" s="6"/>
      <c r="G15" s="7"/>
      <c r="H15" s="6">
        <f>SUM(H10:H14)</f>
        <v>38317604</v>
      </c>
      <c r="I15" s="7"/>
      <c r="K15" s="4" t="s">
        <v>8</v>
      </c>
      <c r="L15" s="1"/>
      <c r="M15" s="6">
        <f>SUM(M10:M14)</f>
        <v>68962161.460999995</v>
      </c>
      <c r="N15" s="6">
        <f t="shared" ref="N15:Q15" si="2">SUM(N10:N14)</f>
        <v>0</v>
      </c>
      <c r="O15" s="6"/>
      <c r="P15" s="7"/>
      <c r="Q15" s="6">
        <f t="shared" si="2"/>
        <v>68962161.460999995</v>
      </c>
    </row>
    <row r="16" spans="1:19" ht="9" customHeight="1" x14ac:dyDescent="0.25">
      <c r="B16" s="1"/>
      <c r="C16" s="1"/>
      <c r="D16" s="5"/>
      <c r="E16" s="5"/>
      <c r="F16" s="5"/>
      <c r="G16" s="5"/>
      <c r="H16" s="5"/>
      <c r="I16" s="5"/>
      <c r="K16" s="1"/>
      <c r="L16" s="1"/>
      <c r="M16" s="5"/>
      <c r="N16" s="5"/>
      <c r="O16" s="5"/>
      <c r="P16" s="5"/>
      <c r="Q16" s="5"/>
    </row>
    <row r="17" spans="2:17" x14ac:dyDescent="0.25">
      <c r="B17" s="4" t="s">
        <v>7</v>
      </c>
      <c r="C17" s="1"/>
      <c r="D17" s="5"/>
      <c r="E17" s="5"/>
      <c r="F17" s="5"/>
      <c r="G17" s="5"/>
      <c r="H17" s="5"/>
      <c r="I17" s="5"/>
      <c r="K17" s="4" t="s">
        <v>7</v>
      </c>
      <c r="L17" s="1"/>
      <c r="M17" s="5"/>
      <c r="N17" s="5"/>
      <c r="O17" s="5"/>
      <c r="P17" s="5"/>
      <c r="Q17" s="5"/>
    </row>
    <row r="18" spans="2:17" x14ac:dyDescent="0.25">
      <c r="B18" s="1" t="s">
        <v>24</v>
      </c>
      <c r="C18" s="1"/>
      <c r="D18" s="5">
        <v>0</v>
      </c>
      <c r="E18" s="5">
        <v>0</v>
      </c>
      <c r="F18" s="5"/>
      <c r="G18" s="5"/>
      <c r="H18" s="5">
        <f t="shared" ref="H18:H23" si="3">SUM(D18:G18)</f>
        <v>0</v>
      </c>
      <c r="I18" s="5"/>
      <c r="K18" s="1" t="s">
        <v>24</v>
      </c>
      <c r="L18" s="1"/>
      <c r="M18" s="5">
        <v>0</v>
      </c>
      <c r="N18" s="5">
        <v>0</v>
      </c>
      <c r="O18" s="5"/>
      <c r="P18" s="5"/>
      <c r="Q18" s="5">
        <f t="shared" ref="Q18:Q23" si="4">SUM(M18:P18)</f>
        <v>0</v>
      </c>
    </row>
    <row r="19" spans="2:17" x14ac:dyDescent="0.25">
      <c r="B19" s="1" t="s">
        <v>25</v>
      </c>
      <c r="C19" s="1"/>
      <c r="D19" s="5">
        <v>16920838</v>
      </c>
      <c r="E19" s="5">
        <v>11350000</v>
      </c>
      <c r="F19" s="38"/>
      <c r="G19" s="5"/>
      <c r="H19" s="5">
        <f t="shared" si="3"/>
        <v>28270838</v>
      </c>
      <c r="I19" s="5"/>
      <c r="K19" s="1" t="s">
        <v>25</v>
      </c>
      <c r="L19" s="1"/>
      <c r="M19" s="5">
        <v>14319972.467</v>
      </c>
      <c r="N19" s="5">
        <v>10985698.949999999</v>
      </c>
      <c r="O19" s="38"/>
      <c r="P19" s="5"/>
      <c r="Q19" s="5">
        <f t="shared" si="4"/>
        <v>25305671.416999999</v>
      </c>
    </row>
    <row r="20" spans="2:17" x14ac:dyDescent="0.25">
      <c r="B20" s="1" t="s">
        <v>57</v>
      </c>
      <c r="C20" s="1"/>
      <c r="D20" s="5">
        <v>223410</v>
      </c>
      <c r="E20" s="5">
        <v>0</v>
      </c>
      <c r="F20" s="5"/>
      <c r="G20" s="5"/>
      <c r="H20" s="5">
        <f t="shared" si="3"/>
        <v>223410</v>
      </c>
      <c r="I20" s="5"/>
      <c r="K20" s="1" t="s">
        <v>57</v>
      </c>
      <c r="L20" s="1"/>
      <c r="M20" s="5">
        <v>255498.12100000004</v>
      </c>
      <c r="N20" s="5">
        <v>0</v>
      </c>
      <c r="O20" s="5"/>
      <c r="P20" s="5"/>
      <c r="Q20" s="5">
        <f t="shared" si="4"/>
        <v>255498.12100000004</v>
      </c>
    </row>
    <row r="21" spans="2:17" x14ac:dyDescent="0.25">
      <c r="B21" s="1" t="s">
        <v>20</v>
      </c>
      <c r="C21" s="1"/>
      <c r="D21" s="5">
        <v>7803815</v>
      </c>
      <c r="E21" s="5">
        <v>0</v>
      </c>
      <c r="F21" s="5"/>
      <c r="G21" s="5"/>
      <c r="H21" s="5">
        <f t="shared" si="3"/>
        <v>7803815</v>
      </c>
      <c r="I21" s="5"/>
      <c r="K21" s="1" t="s">
        <v>20</v>
      </c>
      <c r="L21" s="1"/>
      <c r="M21" s="5">
        <v>0</v>
      </c>
      <c r="N21" s="5">
        <v>0</v>
      </c>
      <c r="O21" s="5"/>
      <c r="P21" s="5"/>
      <c r="Q21" s="5"/>
    </row>
    <row r="22" spans="2:17" x14ac:dyDescent="0.25">
      <c r="B22" s="1" t="s">
        <v>26</v>
      </c>
      <c r="C22" s="1"/>
      <c r="D22" s="5">
        <v>10450000</v>
      </c>
      <c r="E22" s="5">
        <v>0</v>
      </c>
      <c r="F22" s="5"/>
      <c r="G22" s="5">
        <v>-10450000</v>
      </c>
      <c r="H22" s="5">
        <f t="shared" si="3"/>
        <v>0</v>
      </c>
      <c r="I22" s="5"/>
      <c r="K22" s="1" t="s">
        <v>26</v>
      </c>
      <c r="L22" s="1"/>
      <c r="M22" s="5">
        <v>13584774.213</v>
      </c>
      <c r="N22" s="5">
        <v>0</v>
      </c>
      <c r="O22" s="5"/>
      <c r="P22" s="5">
        <f>-2347000</f>
        <v>-2347000</v>
      </c>
      <c r="Q22" s="5">
        <f t="shared" si="4"/>
        <v>11237774.213</v>
      </c>
    </row>
    <row r="23" spans="2:17" x14ac:dyDescent="0.25">
      <c r="B23" s="1" t="s">
        <v>58</v>
      </c>
      <c r="C23" s="1"/>
      <c r="D23" s="5">
        <v>0</v>
      </c>
      <c r="E23" s="5">
        <v>0</v>
      </c>
      <c r="F23" s="5"/>
      <c r="H23" s="5">
        <f t="shared" si="3"/>
        <v>0</v>
      </c>
      <c r="I23" s="5"/>
      <c r="K23" s="1" t="s">
        <v>58</v>
      </c>
      <c r="L23" s="1"/>
      <c r="M23" s="5">
        <v>0</v>
      </c>
      <c r="N23" s="5">
        <v>0</v>
      </c>
      <c r="O23" s="5"/>
      <c r="Q23" s="5">
        <f t="shared" si="4"/>
        <v>0</v>
      </c>
    </row>
    <row r="24" spans="2:17" x14ac:dyDescent="0.25">
      <c r="B24" s="4" t="s">
        <v>10</v>
      </c>
      <c r="C24" s="1"/>
      <c r="D24" s="6">
        <f>SUM(D18:D23)</f>
        <v>35398063</v>
      </c>
      <c r="E24" s="6">
        <f>SUM(E18:E23)</f>
        <v>11350000</v>
      </c>
      <c r="F24" s="6"/>
      <c r="G24" s="7"/>
      <c r="H24" s="6">
        <f>SUM(H18:H23)</f>
        <v>36298063</v>
      </c>
      <c r="I24" s="7"/>
      <c r="K24" s="4" t="s">
        <v>10</v>
      </c>
      <c r="L24" s="1"/>
      <c r="M24" s="6">
        <f>SUM(M18:M23)</f>
        <v>28160244.800999999</v>
      </c>
      <c r="N24" s="6">
        <f>SUM(N18:N23)</f>
        <v>10985698.949999999</v>
      </c>
      <c r="O24" s="6"/>
      <c r="P24" s="7"/>
      <c r="Q24" s="6">
        <f>SUM(Q18:Q23)</f>
        <v>36798943.751000002</v>
      </c>
    </row>
    <row r="25" spans="2:17" ht="15.75" thickBot="1" x14ac:dyDescent="0.3">
      <c r="B25" s="4" t="s">
        <v>9</v>
      </c>
      <c r="C25" s="1"/>
      <c r="D25" s="8">
        <f>D24+D15</f>
        <v>73715667</v>
      </c>
      <c r="E25" s="8">
        <f>E24+E15</f>
        <v>11350000</v>
      </c>
      <c r="F25" s="8"/>
      <c r="G25" s="7"/>
      <c r="H25" s="8">
        <f>H24+H15</f>
        <v>74615667</v>
      </c>
      <c r="I25" s="7"/>
      <c r="K25" s="4" t="s">
        <v>9</v>
      </c>
      <c r="L25" s="1"/>
      <c r="M25" s="8">
        <f>M24+M15</f>
        <v>97122406.261999995</v>
      </c>
      <c r="N25" s="8">
        <f>N24+N15</f>
        <v>10985698.949999999</v>
      </c>
      <c r="O25" s="8"/>
      <c r="P25" s="7"/>
      <c r="Q25" s="8">
        <f>Q24+Q15</f>
        <v>105761105.212</v>
      </c>
    </row>
    <row r="26" spans="2:17" ht="6.75" customHeight="1" x14ac:dyDescent="0.25">
      <c r="B26" s="1"/>
      <c r="C26" s="1"/>
      <c r="D26" s="5"/>
      <c r="E26" s="5"/>
      <c r="F26" s="5"/>
      <c r="G26" s="5"/>
      <c r="H26" s="5"/>
      <c r="I26" s="5"/>
      <c r="K26" s="1"/>
      <c r="L26" s="1"/>
      <c r="M26" s="5"/>
      <c r="N26" s="5"/>
      <c r="O26" s="5"/>
      <c r="P26" s="5"/>
      <c r="Q26" s="5"/>
    </row>
    <row r="27" spans="2:17" x14ac:dyDescent="0.25">
      <c r="B27" s="4" t="s">
        <v>0</v>
      </c>
      <c r="C27" s="1"/>
      <c r="D27" s="5"/>
      <c r="E27" s="5"/>
      <c r="F27" s="5"/>
      <c r="G27" s="5"/>
      <c r="H27" s="5"/>
      <c r="I27" s="5"/>
      <c r="K27" s="4" t="s">
        <v>0</v>
      </c>
      <c r="L27" s="1"/>
      <c r="M27" s="5"/>
      <c r="N27" s="5"/>
      <c r="O27" s="5"/>
      <c r="P27" s="5"/>
      <c r="Q27" s="5"/>
    </row>
    <row r="28" spans="2:17" ht="6" customHeight="1" x14ac:dyDescent="0.25">
      <c r="B28" s="1"/>
      <c r="C28" s="1"/>
      <c r="D28" s="5"/>
      <c r="E28" s="5"/>
      <c r="F28" s="5"/>
      <c r="G28" s="5"/>
      <c r="H28" s="5"/>
      <c r="I28" s="5"/>
      <c r="K28" s="1"/>
      <c r="L28" s="1"/>
      <c r="M28" s="5"/>
      <c r="N28" s="5"/>
      <c r="O28" s="5"/>
      <c r="P28" s="5"/>
      <c r="Q28" s="5"/>
    </row>
    <row r="29" spans="2:17" x14ac:dyDescent="0.25">
      <c r="B29" s="4" t="s">
        <v>6</v>
      </c>
      <c r="C29" s="1"/>
      <c r="D29" s="5"/>
      <c r="E29" s="5"/>
      <c r="F29" s="5"/>
      <c r="G29" s="5"/>
      <c r="H29" s="5"/>
      <c r="I29" s="5"/>
      <c r="K29" s="4" t="s">
        <v>6</v>
      </c>
      <c r="L29" s="1"/>
      <c r="N29" s="5"/>
      <c r="O29" s="5"/>
      <c r="P29" s="5"/>
      <c r="Q29" s="5"/>
    </row>
    <row r="30" spans="2:17" x14ac:dyDescent="0.25">
      <c r="B30" s="1" t="s">
        <v>27</v>
      </c>
      <c r="C30" s="1"/>
      <c r="D30" s="5">
        <v>7941093</v>
      </c>
      <c r="E30" s="5">
        <v>0</v>
      </c>
      <c r="F30" s="5"/>
      <c r="G30" s="5"/>
      <c r="H30" s="5">
        <f t="shared" ref="H30:H36" si="5">SUM(D30:G30)</f>
        <v>7941093</v>
      </c>
      <c r="I30" s="5"/>
      <c r="K30" s="1" t="s">
        <v>27</v>
      </c>
      <c r="L30" s="1"/>
      <c r="M30" s="5">
        <v>5649841.4919999996</v>
      </c>
      <c r="N30" s="5">
        <v>0</v>
      </c>
      <c r="O30" s="5"/>
      <c r="P30" s="5"/>
      <c r="Q30" s="5">
        <f t="shared" ref="Q30:Q34" si="6">SUM(M30:P30)</f>
        <v>5649841.4919999996</v>
      </c>
    </row>
    <row r="31" spans="2:17" x14ac:dyDescent="0.25">
      <c r="B31" s="1" t="s">
        <v>28</v>
      </c>
      <c r="C31" s="1"/>
      <c r="D31" s="5">
        <v>16844193</v>
      </c>
      <c r="E31" s="5">
        <v>0</v>
      </c>
      <c r="F31" s="5"/>
      <c r="G31" s="5"/>
      <c r="H31" s="5">
        <f t="shared" si="5"/>
        <v>16844193</v>
      </c>
      <c r="I31" s="5"/>
      <c r="K31" s="1" t="s">
        <v>28</v>
      </c>
      <c r="L31" s="1"/>
      <c r="M31" s="5">
        <v>16215525.935999993</v>
      </c>
      <c r="N31" s="5">
        <v>0</v>
      </c>
      <c r="O31" s="5"/>
      <c r="P31" s="5"/>
      <c r="Q31" s="5">
        <f t="shared" si="6"/>
        <v>16215525.935999993</v>
      </c>
    </row>
    <row r="32" spans="2:17" x14ac:dyDescent="0.25">
      <c r="B32" s="1" t="s">
        <v>29</v>
      </c>
      <c r="C32" s="1"/>
      <c r="D32" s="5">
        <v>284179</v>
      </c>
      <c r="E32" s="5">
        <v>0</v>
      </c>
      <c r="F32" s="5"/>
      <c r="G32" s="5"/>
      <c r="H32" s="5">
        <f t="shared" si="5"/>
        <v>284179</v>
      </c>
      <c r="I32" s="5"/>
      <c r="K32" s="1" t="s">
        <v>29</v>
      </c>
      <c r="L32" s="1"/>
      <c r="M32" s="5">
        <v>0</v>
      </c>
      <c r="N32" s="5">
        <v>0</v>
      </c>
      <c r="O32" s="5"/>
      <c r="P32" s="5"/>
      <c r="Q32" s="5">
        <f t="shared" si="6"/>
        <v>0</v>
      </c>
    </row>
    <row r="33" spans="2:17" x14ac:dyDescent="0.25">
      <c r="B33" s="1" t="s">
        <v>30</v>
      </c>
      <c r="C33" s="1"/>
      <c r="D33" s="5">
        <v>1416788</v>
      </c>
      <c r="E33" s="5">
        <v>0</v>
      </c>
      <c r="F33" s="5"/>
      <c r="G33" s="5"/>
      <c r="H33" s="5">
        <f t="shared" si="5"/>
        <v>1416788</v>
      </c>
      <c r="I33" s="5"/>
      <c r="K33" s="1" t="s">
        <v>30</v>
      </c>
      <c r="L33" s="1"/>
      <c r="M33" s="5">
        <v>347060.74800000002</v>
      </c>
      <c r="N33" s="5">
        <v>0</v>
      </c>
      <c r="O33" s="5"/>
      <c r="P33" s="5"/>
      <c r="Q33" s="5">
        <f t="shared" si="6"/>
        <v>347060.74800000002</v>
      </c>
    </row>
    <row r="34" spans="2:17" x14ac:dyDescent="0.25">
      <c r="B34" s="1" t="s">
        <v>31</v>
      </c>
      <c r="C34" s="1"/>
      <c r="D34" s="5">
        <v>2747881</v>
      </c>
      <c r="E34" s="5">
        <v>0</v>
      </c>
      <c r="F34" s="5"/>
      <c r="G34" s="5"/>
      <c r="H34" s="5">
        <f t="shared" si="5"/>
        <v>2747881</v>
      </c>
      <c r="I34" s="5"/>
      <c r="K34" s="1" t="s">
        <v>31</v>
      </c>
      <c r="L34" s="1"/>
      <c r="M34" s="5">
        <v>3183773.426</v>
      </c>
      <c r="N34" s="5">
        <v>0</v>
      </c>
      <c r="O34" s="5"/>
      <c r="P34" s="5"/>
      <c r="Q34" s="5">
        <f t="shared" si="6"/>
        <v>3183773.426</v>
      </c>
    </row>
    <row r="35" spans="2:17" x14ac:dyDescent="0.25">
      <c r="B35" s="1" t="s">
        <v>47</v>
      </c>
      <c r="C35" s="1"/>
      <c r="D35" s="5">
        <v>690805</v>
      </c>
      <c r="E35" s="15">
        <v>0</v>
      </c>
      <c r="F35" s="15"/>
      <c r="G35" s="15"/>
      <c r="H35" s="5">
        <f t="shared" si="5"/>
        <v>690805</v>
      </c>
      <c r="I35" s="5"/>
      <c r="K35" s="1" t="s">
        <v>47</v>
      </c>
      <c r="L35" s="1"/>
      <c r="M35" s="5">
        <v>491024.08799999999</v>
      </c>
      <c r="N35" s="15">
        <v>0</v>
      </c>
      <c r="O35" s="15"/>
      <c r="P35" s="15"/>
      <c r="Q35" s="5">
        <f>SUM(M35:P35)</f>
        <v>491024.08799999999</v>
      </c>
    </row>
    <row r="36" spans="2:17" x14ac:dyDescent="0.25">
      <c r="B36" s="1" t="s">
        <v>53</v>
      </c>
      <c r="C36" s="1"/>
      <c r="D36" s="11">
        <v>0</v>
      </c>
      <c r="E36" s="11">
        <v>0</v>
      </c>
      <c r="F36" s="15"/>
      <c r="G36" s="15"/>
      <c r="H36" s="5">
        <f t="shared" si="5"/>
        <v>0</v>
      </c>
      <c r="I36" s="5"/>
      <c r="K36" s="1" t="s">
        <v>53</v>
      </c>
      <c r="L36" s="1"/>
      <c r="M36" s="11">
        <v>0</v>
      </c>
      <c r="N36" s="11">
        <v>0</v>
      </c>
      <c r="O36" s="15"/>
      <c r="P36" s="15"/>
      <c r="Q36" s="5">
        <v>0</v>
      </c>
    </row>
    <row r="37" spans="2:17" x14ac:dyDescent="0.25">
      <c r="B37" s="4" t="s">
        <v>4</v>
      </c>
      <c r="C37" s="1"/>
      <c r="D37" s="6">
        <f>SUM(D30:D36)</f>
        <v>29924939</v>
      </c>
      <c r="E37" s="6">
        <f>SUM(E30:E36)</f>
        <v>0</v>
      </c>
      <c r="F37" s="6"/>
      <c r="G37" s="7"/>
      <c r="H37" s="6">
        <f>SUM(H30:H36)</f>
        <v>29924939</v>
      </c>
      <c r="I37" s="7"/>
      <c r="K37" s="4" t="s">
        <v>4</v>
      </c>
      <c r="L37" s="1"/>
      <c r="M37" s="6">
        <f>SUM(M30:M36)</f>
        <v>25887225.68999999</v>
      </c>
      <c r="N37" s="6">
        <f t="shared" ref="N37:Q37" si="7">SUM(N30:N36)</f>
        <v>0</v>
      </c>
      <c r="O37" s="6"/>
      <c r="P37" s="7"/>
      <c r="Q37" s="6">
        <f t="shared" si="7"/>
        <v>25887225.68999999</v>
      </c>
    </row>
    <row r="38" spans="2:17" x14ac:dyDescent="0.25">
      <c r="B38" s="1"/>
      <c r="C38" s="1"/>
      <c r="D38" s="5"/>
      <c r="E38" s="5"/>
      <c r="F38" s="5"/>
      <c r="G38" s="5"/>
      <c r="H38" s="5"/>
      <c r="I38" s="5"/>
      <c r="K38" s="1"/>
      <c r="L38" s="1"/>
      <c r="M38" s="5"/>
      <c r="N38" s="5"/>
      <c r="O38" s="5"/>
      <c r="P38" s="5"/>
      <c r="Q38" s="5"/>
    </row>
    <row r="39" spans="2:17" x14ac:dyDescent="0.25">
      <c r="B39" s="4" t="s">
        <v>7</v>
      </c>
      <c r="C39" s="1"/>
      <c r="D39" s="5"/>
      <c r="E39" s="5"/>
      <c r="F39" s="5"/>
      <c r="G39" s="5"/>
      <c r="H39" s="5"/>
      <c r="I39" s="5"/>
      <c r="K39" s="4" t="s">
        <v>7</v>
      </c>
      <c r="L39" s="1"/>
      <c r="M39" s="5"/>
      <c r="N39" s="5"/>
      <c r="O39" s="5"/>
      <c r="P39" s="5"/>
      <c r="Q39" s="5"/>
    </row>
    <row r="40" spans="2:17" x14ac:dyDescent="0.25">
      <c r="B40" s="1" t="s">
        <v>32</v>
      </c>
      <c r="C40" s="1"/>
      <c r="D40" s="5">
        <v>13245703</v>
      </c>
      <c r="E40" s="5"/>
      <c r="F40" s="5"/>
      <c r="G40" s="5"/>
      <c r="H40" s="5">
        <f t="shared" ref="H40" si="8">SUM(D40:G40)</f>
        <v>13245703</v>
      </c>
      <c r="I40" s="5"/>
      <c r="K40" s="1" t="s">
        <v>32</v>
      </c>
      <c r="L40" s="1"/>
      <c r="M40" s="5">
        <v>22236506.114999995</v>
      </c>
      <c r="N40" s="5">
        <v>0</v>
      </c>
      <c r="O40" s="5"/>
      <c r="P40" s="5"/>
      <c r="Q40" s="5">
        <f t="shared" ref="Q40" si="9">SUM(M40:P40)</f>
        <v>22236506.114999995</v>
      </c>
    </row>
    <row r="41" spans="2:17" x14ac:dyDescent="0.25">
      <c r="B41" s="4" t="s">
        <v>18</v>
      </c>
      <c r="C41" s="1"/>
      <c r="D41" s="9">
        <f>SUM(D40:D40)</f>
        <v>13245703</v>
      </c>
      <c r="E41" s="9">
        <f>SUM(E40:E40)</f>
        <v>0</v>
      </c>
      <c r="F41" s="9"/>
      <c r="G41" s="5"/>
      <c r="H41" s="9">
        <f>SUM(H40:H40)</f>
        <v>13245703</v>
      </c>
      <c r="I41" s="5"/>
      <c r="K41" s="4" t="s">
        <v>18</v>
      </c>
      <c r="L41" s="1"/>
      <c r="M41" s="6">
        <f t="shared" ref="M41:N41" si="10">SUM(M40)</f>
        <v>22236506.114999995</v>
      </c>
      <c r="N41" s="6">
        <f t="shared" si="10"/>
        <v>0</v>
      </c>
      <c r="O41" s="6"/>
      <c r="P41" s="7"/>
      <c r="Q41" s="6">
        <f t="shared" ref="Q41" si="11">SUM(Q40)</f>
        <v>22236506.114999995</v>
      </c>
    </row>
    <row r="42" spans="2:17" ht="15.75" thickBot="1" x14ac:dyDescent="0.3">
      <c r="B42" s="4" t="s">
        <v>11</v>
      </c>
      <c r="C42" s="1"/>
      <c r="D42" s="8">
        <f>D41+D37</f>
        <v>43170642</v>
      </c>
      <c r="E42" s="8">
        <f>E41+E37</f>
        <v>0</v>
      </c>
      <c r="F42" s="8"/>
      <c r="G42" s="7"/>
      <c r="H42" s="8">
        <f>H41+H37</f>
        <v>43170642</v>
      </c>
      <c r="I42" s="7"/>
      <c r="K42" s="4" t="s">
        <v>11</v>
      </c>
      <c r="L42" s="1"/>
      <c r="M42" s="8">
        <f>M41+M37</f>
        <v>48123731.804999985</v>
      </c>
      <c r="N42" s="8">
        <f>N41+N37</f>
        <v>0</v>
      </c>
      <c r="O42" s="8"/>
      <c r="P42" s="7"/>
      <c r="Q42" s="8">
        <f>Q41+Q37</f>
        <v>48123731.804999985</v>
      </c>
    </row>
    <row r="43" spans="2:17" x14ac:dyDescent="0.25">
      <c r="B43" s="1"/>
      <c r="C43" s="1"/>
      <c r="D43" s="5"/>
      <c r="E43" s="5"/>
      <c r="F43" s="5"/>
      <c r="G43" s="5"/>
      <c r="H43" s="5"/>
      <c r="I43" s="5"/>
      <c r="K43" s="1"/>
      <c r="L43" s="1"/>
      <c r="M43" s="5"/>
      <c r="N43" s="5"/>
      <c r="O43" s="5"/>
      <c r="P43" s="5"/>
      <c r="Q43" s="5"/>
    </row>
    <row r="44" spans="2:17" x14ac:dyDescent="0.25">
      <c r="B44" s="4" t="s">
        <v>1</v>
      </c>
      <c r="C44" s="1"/>
      <c r="D44" s="5"/>
      <c r="E44" s="5"/>
      <c r="F44" s="5"/>
      <c r="G44" s="5"/>
      <c r="H44" s="5"/>
      <c r="I44" s="5"/>
      <c r="K44" s="4" t="s">
        <v>1</v>
      </c>
      <c r="L44" s="1"/>
      <c r="N44" s="5"/>
      <c r="O44" s="5"/>
      <c r="P44" s="5"/>
      <c r="Q44" s="5"/>
    </row>
    <row r="45" spans="2:17" x14ac:dyDescent="0.25">
      <c r="B45" s="1" t="s">
        <v>48</v>
      </c>
      <c r="C45" s="1"/>
      <c r="D45" s="5">
        <v>16400000</v>
      </c>
      <c r="E45" s="5">
        <v>15000000</v>
      </c>
      <c r="F45" s="5"/>
      <c r="G45" s="5"/>
      <c r="H45" s="5">
        <f>SUM(D45:G45)</f>
        <v>31400000</v>
      </c>
      <c r="I45" s="5"/>
      <c r="K45" s="1" t="s">
        <v>48</v>
      </c>
      <c r="L45" s="1"/>
      <c r="M45" s="5">
        <v>26207000</v>
      </c>
      <c r="N45" s="5">
        <v>0</v>
      </c>
      <c r="O45" s="5"/>
      <c r="P45" s="5"/>
      <c r="Q45" s="5">
        <f>SUM(M45:P45)</f>
        <v>26207000</v>
      </c>
    </row>
    <row r="46" spans="2:17" x14ac:dyDescent="0.25">
      <c r="B46" s="1" t="s">
        <v>49</v>
      </c>
      <c r="C46" s="1"/>
      <c r="D46" s="5">
        <v>0</v>
      </c>
      <c r="E46" s="5">
        <v>-11750000</v>
      </c>
      <c r="F46" s="5"/>
      <c r="G46" s="5">
        <v>-10450000</v>
      </c>
      <c r="H46" s="5">
        <f>SUM(D46:G46)</f>
        <v>-22200000</v>
      </c>
      <c r="I46" s="5"/>
      <c r="K46" s="1" t="s">
        <v>49</v>
      </c>
      <c r="L46" s="1"/>
      <c r="M46" s="5">
        <v>0</v>
      </c>
      <c r="N46" s="5">
        <v>0</v>
      </c>
      <c r="O46" s="5"/>
      <c r="P46" s="5"/>
      <c r="Q46" s="5">
        <f t="shared" ref="Q46:Q50" si="12">SUM(M46:P46)</f>
        <v>0</v>
      </c>
    </row>
    <row r="47" spans="2:17" x14ac:dyDescent="0.25">
      <c r="B47" s="1" t="s">
        <v>50</v>
      </c>
      <c r="C47" s="1"/>
      <c r="D47" s="5">
        <v>9290146</v>
      </c>
      <c r="E47" s="5">
        <v>0</v>
      </c>
      <c r="F47" s="5"/>
      <c r="G47" s="5"/>
      <c r="H47" s="5">
        <f>SUM(D47:G47)</f>
        <v>9290146</v>
      </c>
      <c r="I47" s="5"/>
      <c r="K47" s="1" t="s">
        <v>50</v>
      </c>
      <c r="L47" s="1"/>
      <c r="M47" s="5">
        <v>0</v>
      </c>
      <c r="N47" s="5">
        <v>0</v>
      </c>
      <c r="O47" s="5"/>
      <c r="P47" s="5"/>
      <c r="Q47" s="5">
        <f t="shared" si="12"/>
        <v>0</v>
      </c>
    </row>
    <row r="48" spans="2:17" x14ac:dyDescent="0.25">
      <c r="B48" s="1" t="s">
        <v>33</v>
      </c>
      <c r="C48" s="1"/>
      <c r="D48" s="5">
        <v>2151246</v>
      </c>
      <c r="E48" s="5">
        <v>8100000</v>
      </c>
      <c r="F48" s="5"/>
      <c r="G48" s="39"/>
      <c r="H48" s="5">
        <f>SUM(D48:G48)</f>
        <v>10251246</v>
      </c>
      <c r="I48" s="5"/>
      <c r="K48" s="1" t="s">
        <v>33</v>
      </c>
      <c r="L48" s="1"/>
      <c r="M48" s="5">
        <v>15839219.564000001</v>
      </c>
      <c r="N48" s="5">
        <v>0</v>
      </c>
      <c r="O48" s="5"/>
      <c r="P48" s="39"/>
      <c r="Q48" s="5">
        <f t="shared" si="12"/>
        <v>15839219.564000001</v>
      </c>
    </row>
    <row r="49" spans="2:17" x14ac:dyDescent="0.25">
      <c r="B49" s="1" t="s">
        <v>12</v>
      </c>
      <c r="C49" s="1"/>
      <c r="D49" s="5">
        <v>2113332</v>
      </c>
      <c r="E49" s="5">
        <v>0</v>
      </c>
      <c r="F49" s="17"/>
      <c r="G49" s="5"/>
      <c r="H49" s="5">
        <f t="shared" ref="H49:H50" si="13">SUM(D49:G49)</f>
        <v>2113332</v>
      </c>
      <c r="I49" s="5"/>
      <c r="K49" s="1" t="s">
        <v>12</v>
      </c>
      <c r="L49" s="1"/>
      <c r="M49" s="5">
        <v>6484255.9929999998</v>
      </c>
      <c r="N49" s="5">
        <v>0</v>
      </c>
      <c r="O49" s="17"/>
      <c r="P49" s="5"/>
      <c r="Q49" s="5">
        <f t="shared" si="12"/>
        <v>6484255.9929999998</v>
      </c>
    </row>
    <row r="50" spans="2:17" x14ac:dyDescent="0.25">
      <c r="B50" s="1" t="s">
        <v>13</v>
      </c>
      <c r="C50" s="1"/>
      <c r="D50" s="5">
        <v>590301</v>
      </c>
      <c r="E50" s="5">
        <v>0</v>
      </c>
      <c r="F50" s="5"/>
      <c r="G50" s="5"/>
      <c r="H50" s="5">
        <f t="shared" si="13"/>
        <v>590301</v>
      </c>
      <c r="I50" s="5"/>
      <c r="K50" s="1" t="s">
        <v>13</v>
      </c>
      <c r="L50" s="1"/>
      <c r="M50" s="5">
        <v>468198.9</v>
      </c>
      <c r="N50" s="5">
        <v>0</v>
      </c>
      <c r="O50" s="5"/>
      <c r="P50" s="5"/>
      <c r="Q50" s="5">
        <f t="shared" si="12"/>
        <v>468198.9</v>
      </c>
    </row>
    <row r="51" spans="2:17" x14ac:dyDescent="0.25">
      <c r="B51" s="4" t="s">
        <v>14</v>
      </c>
      <c r="C51" s="1"/>
      <c r="D51" s="6">
        <f>SUM(D45:D50)</f>
        <v>30545025</v>
      </c>
      <c r="E51" s="6">
        <f>SUM(E45:E50)</f>
        <v>11350000</v>
      </c>
      <c r="F51" s="6"/>
      <c r="G51" s="7"/>
      <c r="H51" s="6">
        <f>SUM(H45:H50)</f>
        <v>31445025</v>
      </c>
      <c r="I51" s="7"/>
      <c r="K51" s="4" t="s">
        <v>14</v>
      </c>
      <c r="L51" s="1"/>
      <c r="M51" s="6">
        <f t="shared" ref="M51:Q51" si="14">SUM(M45:M50)</f>
        <v>48998674.457000002</v>
      </c>
      <c r="N51" s="6">
        <f t="shared" si="14"/>
        <v>0</v>
      </c>
      <c r="O51" s="6"/>
      <c r="P51" s="7"/>
      <c r="Q51" s="6">
        <f t="shared" si="14"/>
        <v>48998674.457000002</v>
      </c>
    </row>
    <row r="52" spans="2:17" ht="15.75" thickBot="1" x14ac:dyDescent="0.3">
      <c r="B52" s="4" t="s">
        <v>15</v>
      </c>
      <c r="C52" s="1"/>
      <c r="D52" s="10">
        <f>D51+D42</f>
        <v>73715667</v>
      </c>
      <c r="E52" s="10">
        <f>E51+E42</f>
        <v>11350000</v>
      </c>
      <c r="F52" s="10"/>
      <c r="G52" s="7"/>
      <c r="H52" s="10">
        <f>H51+H42</f>
        <v>74615667</v>
      </c>
      <c r="I52" s="7"/>
      <c r="K52" s="4" t="s">
        <v>15</v>
      </c>
      <c r="L52" s="1"/>
      <c r="M52" s="10">
        <f>M51+M42</f>
        <v>97122406.261999995</v>
      </c>
      <c r="N52" s="10">
        <f t="shared" ref="N52:Q52" si="15">N51+N42</f>
        <v>0</v>
      </c>
      <c r="O52" s="10"/>
      <c r="P52" s="7"/>
      <c r="Q52" s="10">
        <f t="shared" si="15"/>
        <v>97122406.261999995</v>
      </c>
    </row>
    <row r="53" spans="2:17" ht="15.75" thickTop="1" x14ac:dyDescent="0.25">
      <c r="J53" s="30"/>
    </row>
  </sheetData>
  <pageMargins left="0.11811023622047245" right="0.11811023622047245" top="0.15748031496062992" bottom="0.15748031496062992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"/>
  <sheetViews>
    <sheetView showGridLines="0" topLeftCell="B16" workbookViewId="0">
      <selection activeCell="H27" sqref="H27"/>
    </sheetView>
  </sheetViews>
  <sheetFormatPr baseColWidth="10" defaultColWidth="11.42578125" defaultRowHeight="15" x14ac:dyDescent="0.25"/>
  <cols>
    <col min="2" max="2" width="7.28515625" bestFit="1" customWidth="1"/>
    <col min="3" max="4" width="11.42578125" customWidth="1"/>
    <col min="5" max="6" width="14.42578125" style="30" bestFit="1" customWidth="1"/>
    <col min="7" max="7" width="13.42578125" style="30" hidden="1" customWidth="1"/>
    <col min="8" max="8" width="9.7109375" style="30" customWidth="1"/>
    <col min="9" max="9" width="14.42578125" style="30" customWidth="1"/>
    <col min="10" max="10" width="5.42578125" style="30" customWidth="1"/>
    <col min="12" max="12" width="8.85546875" customWidth="1"/>
    <col min="13" max="13" width="8" customWidth="1"/>
    <col min="14" max="14" width="8.85546875" customWidth="1"/>
    <col min="15" max="16" width="14.42578125" style="30" bestFit="1" customWidth="1"/>
    <col min="17" max="17" width="11.85546875" style="30" bestFit="1" customWidth="1"/>
    <col min="18" max="18" width="14.42578125" style="30" customWidth="1"/>
  </cols>
  <sheetData>
    <row r="1" spans="1:18" s="21" customFormat="1" ht="12.75" x14ac:dyDescent="0.2">
      <c r="B1" s="40"/>
      <c r="E1" s="22"/>
      <c r="F1" s="22"/>
      <c r="G1" s="22"/>
      <c r="H1" s="22"/>
      <c r="I1" s="22"/>
      <c r="J1" s="22"/>
      <c r="O1" s="22"/>
      <c r="P1" s="22"/>
      <c r="Q1" s="22"/>
      <c r="R1" s="22"/>
    </row>
    <row r="2" spans="1:18" s="21" customFormat="1" ht="12.75" customHeight="1" x14ac:dyDescent="0.2">
      <c r="C2" s="23" t="s">
        <v>56</v>
      </c>
      <c r="D2" s="24"/>
      <c r="E2" s="25"/>
      <c r="F2" s="25"/>
      <c r="G2" s="25"/>
      <c r="H2" s="25"/>
      <c r="I2" s="25"/>
      <c r="J2" s="25"/>
      <c r="M2" s="23" t="s">
        <v>56</v>
      </c>
      <c r="N2" s="24"/>
      <c r="O2" s="25"/>
      <c r="P2" s="25"/>
      <c r="Q2" s="25"/>
      <c r="R2" s="25"/>
    </row>
    <row r="3" spans="1:18" s="21" customFormat="1" ht="12.75" x14ac:dyDescent="0.2">
      <c r="C3" s="26" t="s">
        <v>16</v>
      </c>
      <c r="D3" s="27"/>
      <c r="E3" s="28"/>
      <c r="F3" s="17"/>
      <c r="G3" s="17"/>
      <c r="H3" s="17"/>
      <c r="I3" s="17"/>
      <c r="J3" s="17"/>
      <c r="M3" s="26" t="s">
        <v>16</v>
      </c>
      <c r="N3" s="27"/>
      <c r="O3" s="28"/>
      <c r="P3" s="17"/>
      <c r="Q3" s="17"/>
      <c r="R3" s="17"/>
    </row>
    <row r="4" spans="1:18" s="21" customFormat="1" ht="12.75" x14ac:dyDescent="0.2">
      <c r="C4" s="29" t="s">
        <v>66</v>
      </c>
      <c r="D4" s="27"/>
      <c r="E4" s="28"/>
      <c r="F4" s="17"/>
      <c r="G4" s="17"/>
      <c r="H4" s="17"/>
      <c r="I4" s="17"/>
      <c r="J4" s="17"/>
      <c r="M4" s="29" t="s">
        <v>64</v>
      </c>
      <c r="N4" s="27"/>
      <c r="O4" s="28"/>
      <c r="P4" s="17"/>
      <c r="Q4" s="17"/>
      <c r="R4" s="17"/>
    </row>
    <row r="5" spans="1:18" s="21" customFormat="1" ht="12.75" x14ac:dyDescent="0.2">
      <c r="C5" s="18" t="s">
        <v>59</v>
      </c>
      <c r="E5" s="28"/>
      <c r="F5" s="17"/>
      <c r="G5" s="17"/>
      <c r="H5" s="17"/>
      <c r="I5" s="17"/>
      <c r="J5" s="17"/>
      <c r="M5" s="18" t="s">
        <v>59</v>
      </c>
      <c r="O5" s="28"/>
      <c r="P5" s="17"/>
      <c r="Q5" s="17"/>
      <c r="R5" s="17"/>
    </row>
    <row r="6" spans="1:18" x14ac:dyDescent="0.25">
      <c r="E6" s="19" t="s">
        <v>52</v>
      </c>
      <c r="F6" s="19" t="s">
        <v>61</v>
      </c>
      <c r="G6" s="20" t="s">
        <v>51</v>
      </c>
      <c r="H6" s="19" t="s">
        <v>54</v>
      </c>
      <c r="I6" s="19" t="s">
        <v>17</v>
      </c>
      <c r="O6" s="19" t="s">
        <v>52</v>
      </c>
      <c r="P6" s="19" t="s">
        <v>61</v>
      </c>
      <c r="Q6" s="19" t="s">
        <v>54</v>
      </c>
      <c r="R6" s="19" t="s">
        <v>17</v>
      </c>
    </row>
    <row r="7" spans="1:18" x14ac:dyDescent="0.25">
      <c r="E7" s="12" t="str">
        <f>BAL!D6</f>
        <v>30.06.2024</v>
      </c>
      <c r="F7" s="36"/>
      <c r="G7" s="36"/>
      <c r="H7" s="13"/>
      <c r="I7" s="12" t="str">
        <f>E7</f>
        <v>30.06.2024</v>
      </c>
      <c r="J7" s="13"/>
      <c r="O7" s="12" t="str">
        <f>BAL!Q6</f>
        <v>30.06.2023</v>
      </c>
      <c r="P7" s="36"/>
      <c r="Q7" s="13"/>
      <c r="R7" s="12" t="str">
        <f>BAL!Q6</f>
        <v>30.06.2023</v>
      </c>
    </row>
    <row r="9" spans="1:18" x14ac:dyDescent="0.25">
      <c r="A9" s="31" t="s">
        <v>2</v>
      </c>
      <c r="E9" s="30">
        <v>9832552</v>
      </c>
      <c r="F9" s="30">
        <v>0</v>
      </c>
      <c r="G9" s="30">
        <v>0</v>
      </c>
      <c r="H9" s="30">
        <v>0</v>
      </c>
      <c r="I9" s="30">
        <f>SUM(E9:H9)</f>
        <v>9832552</v>
      </c>
      <c r="K9" s="31" t="s">
        <v>2</v>
      </c>
      <c r="O9" s="30">
        <v>15306293.274</v>
      </c>
      <c r="P9" s="30">
        <v>0</v>
      </c>
      <c r="R9" s="30">
        <f>SUM(O9:Q9)</f>
        <v>15306293.274</v>
      </c>
    </row>
    <row r="10" spans="1:18" x14ac:dyDescent="0.25">
      <c r="A10" t="s">
        <v>35</v>
      </c>
      <c r="E10" s="30">
        <v>-6134076</v>
      </c>
      <c r="F10" s="30">
        <v>0</v>
      </c>
      <c r="G10" s="30">
        <v>0</v>
      </c>
      <c r="H10" s="30">
        <v>0</v>
      </c>
      <c r="I10" s="30">
        <f>SUM(E10:H10)</f>
        <v>-6134076</v>
      </c>
      <c r="K10" t="s">
        <v>35</v>
      </c>
      <c r="O10" s="30">
        <v>-8958796.1439999994</v>
      </c>
      <c r="P10" s="30">
        <v>0</v>
      </c>
      <c r="R10" s="30">
        <f>SUM(O10:Q10)</f>
        <v>-8958796.1439999994</v>
      </c>
    </row>
    <row r="11" spans="1:18" x14ac:dyDescent="0.25">
      <c r="I11" s="30">
        <f>SUM(E11:G11)</f>
        <v>0</v>
      </c>
      <c r="R11" s="30">
        <v>0</v>
      </c>
    </row>
    <row r="12" spans="1:18" x14ac:dyDescent="0.25">
      <c r="A12" s="31" t="s">
        <v>36</v>
      </c>
      <c r="E12" s="32">
        <f>SUM(E9:E11)</f>
        <v>3698476</v>
      </c>
      <c r="F12" s="32">
        <f>SUM(F9:F11)</f>
        <v>0</v>
      </c>
      <c r="G12" s="32">
        <f>SUM(G9:G11)</f>
        <v>0</v>
      </c>
      <c r="H12" s="32"/>
      <c r="I12" s="32">
        <f>SUM(I9:I11)</f>
        <v>3698476</v>
      </c>
      <c r="J12" s="20"/>
      <c r="K12" s="31" t="s">
        <v>36</v>
      </c>
      <c r="O12" s="32">
        <f>SUM(O9:O11)</f>
        <v>6347497.1300000008</v>
      </c>
      <c r="P12" s="32">
        <f t="shared" ref="P12" si="0">SUM(P9:P11)</f>
        <v>0</v>
      </c>
      <c r="Q12" s="32"/>
      <c r="R12" s="32">
        <f t="shared" ref="R12" si="1">SUM(R9:R11)</f>
        <v>6347497.1300000008</v>
      </c>
    </row>
    <row r="14" spans="1:18" x14ac:dyDescent="0.25">
      <c r="A14" s="31" t="s">
        <v>37</v>
      </c>
      <c r="K14" s="31" t="s">
        <v>37</v>
      </c>
    </row>
    <row r="15" spans="1:18" x14ac:dyDescent="0.25">
      <c r="A15" t="s">
        <v>38</v>
      </c>
      <c r="E15" s="30">
        <v>-799849</v>
      </c>
      <c r="F15" s="30">
        <v>0</v>
      </c>
      <c r="G15" s="30">
        <v>0</v>
      </c>
      <c r="I15" s="30">
        <f>SUM(E15:G15)</f>
        <v>-799849</v>
      </c>
      <c r="K15" t="s">
        <v>38</v>
      </c>
      <c r="O15" s="30">
        <v>-406638.93599999999</v>
      </c>
      <c r="P15" s="30">
        <v>0</v>
      </c>
      <c r="R15" s="30">
        <f>SUM(O15:Q15)</f>
        <v>-406638.93599999999</v>
      </c>
    </row>
    <row r="16" spans="1:18" x14ac:dyDescent="0.25">
      <c r="A16" t="s">
        <v>39</v>
      </c>
      <c r="E16" s="30">
        <v>-4688719</v>
      </c>
      <c r="F16" s="30">
        <v>0</v>
      </c>
      <c r="G16" s="30">
        <v>0</v>
      </c>
      <c r="I16" s="30">
        <f>SUM(E16:G16)</f>
        <v>-4688719</v>
      </c>
      <c r="K16" t="s">
        <v>39</v>
      </c>
      <c r="O16" s="30">
        <v>-3264656.7640000004</v>
      </c>
      <c r="P16" s="30">
        <v>0</v>
      </c>
      <c r="R16" s="30">
        <f>SUM(O16:Q16)</f>
        <v>-3264656.7640000004</v>
      </c>
    </row>
    <row r="17" spans="1:18" x14ac:dyDescent="0.25">
      <c r="A17" t="s">
        <v>40</v>
      </c>
      <c r="E17" s="30">
        <v>0</v>
      </c>
      <c r="F17" s="30">
        <v>0</v>
      </c>
      <c r="G17" s="30">
        <v>0</v>
      </c>
      <c r="I17" s="30">
        <f>SUM(E17:G17)</f>
        <v>0</v>
      </c>
      <c r="K17" t="s">
        <v>40</v>
      </c>
      <c r="O17" s="30">
        <v>-2924853.8499999996</v>
      </c>
      <c r="P17" s="30">
        <v>0</v>
      </c>
      <c r="R17" s="30">
        <f>SUM(O17:Q17)</f>
        <v>-2924853.8499999996</v>
      </c>
    </row>
    <row r="18" spans="1:18" x14ac:dyDescent="0.25">
      <c r="E18" s="32">
        <f>SUM(E15:E17)</f>
        <v>-5488568</v>
      </c>
      <c r="F18" s="32">
        <f>SUM(F15:F17)</f>
        <v>0</v>
      </c>
      <c r="G18" s="32">
        <f>SUM(G15:G17)</f>
        <v>0</v>
      </c>
      <c r="H18" s="32"/>
      <c r="I18" s="32">
        <f>SUM(I15:I17)</f>
        <v>-5488568</v>
      </c>
      <c r="O18" s="32">
        <f>SUM(O15:O17)</f>
        <v>-6596149.5499999998</v>
      </c>
      <c r="P18" s="32">
        <f t="shared" ref="P18:R18" si="2">SUM(P15:P17)</f>
        <v>0</v>
      </c>
      <c r="Q18" s="32"/>
      <c r="R18" s="32">
        <f t="shared" si="2"/>
        <v>-6596149.5499999998</v>
      </c>
    </row>
    <row r="21" spans="1:18" x14ac:dyDescent="0.25">
      <c r="A21" s="31" t="s">
        <v>41</v>
      </c>
      <c r="B21" s="31"/>
      <c r="C21" s="31"/>
      <c r="D21" s="31"/>
      <c r="E21" s="33">
        <f>E12+E18</f>
        <v>-1790092</v>
      </c>
      <c r="F21" s="33">
        <f>F12+F18</f>
        <v>0</v>
      </c>
      <c r="G21" s="33">
        <f>G12+G18</f>
        <v>0</v>
      </c>
      <c r="H21" s="33"/>
      <c r="I21" s="33">
        <f>I12+I18</f>
        <v>-1790092</v>
      </c>
      <c r="J21" s="20"/>
      <c r="K21" s="31" t="s">
        <v>41</v>
      </c>
      <c r="L21" s="31"/>
      <c r="M21" s="31"/>
      <c r="N21" s="31"/>
      <c r="O21" s="33">
        <f>O12+O18</f>
        <v>-248652.41999999899</v>
      </c>
      <c r="P21" s="33">
        <f t="shared" ref="P21:R21" si="3">P12+P18</f>
        <v>0</v>
      </c>
      <c r="Q21" s="33"/>
      <c r="R21" s="33">
        <f t="shared" si="3"/>
        <v>-248652.41999999899</v>
      </c>
    </row>
    <row r="23" spans="1:18" x14ac:dyDescent="0.25">
      <c r="A23" t="s">
        <v>42</v>
      </c>
      <c r="E23" s="30">
        <v>2380393</v>
      </c>
      <c r="F23" s="30">
        <v>0</v>
      </c>
      <c r="G23" s="30">
        <v>0</v>
      </c>
      <c r="I23" s="30">
        <f>SUM(E23:G23)</f>
        <v>2380393</v>
      </c>
      <c r="K23" t="s">
        <v>42</v>
      </c>
      <c r="O23" s="30">
        <v>707943.24800000002</v>
      </c>
      <c r="P23" s="30">
        <v>0</v>
      </c>
      <c r="R23" s="30">
        <f>SUM(O23:Q23)</f>
        <v>707943.24800000002</v>
      </c>
    </row>
    <row r="24" spans="1:18" x14ac:dyDescent="0.25">
      <c r="A24" t="s">
        <v>43</v>
      </c>
      <c r="E24" s="30">
        <v>0</v>
      </c>
      <c r="F24" s="30">
        <v>0</v>
      </c>
      <c r="G24" s="30">
        <v>0</v>
      </c>
      <c r="I24" s="30">
        <f>SUM(E24:G24)</f>
        <v>0</v>
      </c>
      <c r="K24" t="s">
        <v>43</v>
      </c>
      <c r="O24" s="30">
        <v>0</v>
      </c>
      <c r="P24" s="30">
        <v>0</v>
      </c>
      <c r="R24" s="30">
        <v>0</v>
      </c>
    </row>
    <row r="26" spans="1:18" s="31" customFormat="1" ht="15.75" thickBot="1" x14ac:dyDescent="0.3">
      <c r="A26" s="31" t="s">
        <v>44</v>
      </c>
      <c r="E26" s="34">
        <f>SUM(E21:E25)</f>
        <v>590301</v>
      </c>
      <c r="F26" s="34">
        <f>SUM(F21:F25)</f>
        <v>0</v>
      </c>
      <c r="G26" s="34">
        <f>SUM(G21:G25)</f>
        <v>0</v>
      </c>
      <c r="H26" s="34"/>
      <c r="I26" s="34">
        <f>SUM(I21:I25)</f>
        <v>590301</v>
      </c>
      <c r="J26" s="20"/>
      <c r="K26" s="31" t="s">
        <v>44</v>
      </c>
      <c r="O26" s="34">
        <f t="shared" ref="O26:R26" si="4">SUM(O21:O25)</f>
        <v>459290.82800000103</v>
      </c>
      <c r="P26" s="34">
        <f t="shared" si="4"/>
        <v>0</v>
      </c>
      <c r="Q26" s="34"/>
      <c r="R26" s="34">
        <f t="shared" si="4"/>
        <v>459290.82800000103</v>
      </c>
    </row>
    <row r="28" spans="1:18" x14ac:dyDescent="0.25">
      <c r="A28" t="s">
        <v>45</v>
      </c>
      <c r="E28" s="30">
        <v>0</v>
      </c>
      <c r="F28" s="30">
        <v>0</v>
      </c>
      <c r="G28" s="30">
        <v>0</v>
      </c>
      <c r="I28" s="30">
        <f>SUM(E28:G28)</f>
        <v>0</v>
      </c>
      <c r="K28" t="s">
        <v>45</v>
      </c>
      <c r="O28" s="30">
        <v>8908.0720000000001</v>
      </c>
      <c r="P28" s="30">
        <v>0</v>
      </c>
      <c r="R28" s="30">
        <f>SUM(O28:Q28)</f>
        <v>8908.0720000000001</v>
      </c>
    </row>
    <row r="29" spans="1:18" x14ac:dyDescent="0.25">
      <c r="A29" t="s">
        <v>3</v>
      </c>
      <c r="E29" s="30">
        <v>0</v>
      </c>
      <c r="F29" s="30">
        <v>0</v>
      </c>
      <c r="G29" s="30">
        <v>0</v>
      </c>
      <c r="I29" s="30">
        <f>SUM(E29:G29)</f>
        <v>0</v>
      </c>
      <c r="K29" t="s">
        <v>3</v>
      </c>
      <c r="O29" s="30">
        <v>0</v>
      </c>
      <c r="P29" s="30">
        <v>0</v>
      </c>
      <c r="R29" s="30">
        <f>SUM(O29:Q29)</f>
        <v>0</v>
      </c>
    </row>
    <row r="31" spans="1:18" ht="15.75" thickBot="1" x14ac:dyDescent="0.3">
      <c r="A31" t="s">
        <v>46</v>
      </c>
      <c r="E31" s="35">
        <f>SUM(E26:E30)</f>
        <v>590301</v>
      </c>
      <c r="F31" s="35">
        <f>SUM(F26:F30)</f>
        <v>0</v>
      </c>
      <c r="G31" s="35">
        <f>SUM(G26:G30)</f>
        <v>0</v>
      </c>
      <c r="H31" s="35"/>
      <c r="I31" s="35">
        <f>SUM(I26:I30)</f>
        <v>590301</v>
      </c>
      <c r="K31" t="s">
        <v>46</v>
      </c>
      <c r="O31" s="35">
        <f>SUM(O26:O30)</f>
        <v>468198.90000000101</v>
      </c>
      <c r="P31" s="35">
        <f t="shared" ref="P31:R31" si="5">SUM(P26:P30)</f>
        <v>0</v>
      </c>
      <c r="Q31" s="35"/>
      <c r="R31" s="35">
        <f t="shared" si="5"/>
        <v>468198.90000000101</v>
      </c>
    </row>
    <row r="32" spans="1:18" ht="15.75" thickTop="1" x14ac:dyDescent="0.25"/>
  </sheetData>
  <pageMargins left="0.11811023622047245" right="0.31496062992125984" top="0.15748031496062992" bottom="0.35433070866141736" header="0.31496062992125984" footer="0.31496062992125984"/>
  <pageSetup paperSize="9" scale="70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ZJPtYvvxKU2vCCU8I00EKLvGiyQBjQAwY7Ar4bPd674=</DigestValue>
    </Reference>
    <Reference Type="http://www.w3.org/2000/09/xmldsig#Object" URI="#idOfficeObject">
      <DigestMethod Algorithm="http://www.w3.org/2001/04/xmlenc#sha256"/>
      <DigestValue>LJ4n0I/wGFYtrEZqq7S6sAkUp+zGPxMREhm/Q75zkrA=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nIivqOUoty7cXvdYzVp4/ar3V5gHXuytI10VtvfrmSU=</DigestValue>
    </Reference>
  </SignedInfo>
  <SignatureValue>hzfhSq+nzabh3kBZY5UjNEu+Y//AE2J5ym2cjMBOsSg5zRZ3JGQaIZwc1bY/KfJt4ualxDFSni9S
yRWCI6fy9FedBSUhH5jko5+liMszAs1zmgQoppxPs1E4Ytu2e73YlaVWdv9IWJbNFnsPhJ6A5OPD
dpOyHpa8vLThQiQ3FGCjzDYTqTzwSSi3QrRLwxNpo0s7dN66DbD7AcDafywQSap97c+7gQhQoqOP
1HwUWCbWBOl2HQcTDQZStncky3a/hxdJmyDw30BbhwqvuLg7ULXSJy6RiQgzA0YraRO9A6VUEc8t
xrn6j+T6t8ZIr/3edRfY3GpIZMQCpMzoBpn/Iw==</SignatureValue>
  <KeyInfo>
    <X509Data>
      <X509Certificate>MIIIeTCCBmGgAwIBAgIQXZR5yNm5W6dkgzuhiK7OzzANBgkqhkiG9w0BAQsFADCBgTEWMBQGA1UEBRMNUlVDODAwODAwOTktMDERMA8GA1UEAxMIVklUIFMuQS4xODA2BgNVBAsML1ByZXN0YWRvciBDdWFsaWZpY2FkbyBkZSBTZXJ2aWNpb3MgZGUgQ29uZmlhbnphMQ0wCwYDVQQKDARJQ1BQMQswCQYDVQQGEwJQWTAeFw0yMzA2MDkxNDQ4MDFaFw0yNTA2MDkxNDQ4MDFaMIGsMRAwDgYDVQQqDAdIT1JBQ0lPMRUwEwYDVQQEDAxDQU1QT1MgRE9SSUExETAPBgNVBAUTCENJNDkyNjA1MR0wGwYDVQQDDBRIT1JBQ0lPIENBTVBPUyBET1JJQTELMAkGA1UECwwCRjIxNTAzBgNVBAoMLENFUlRJRklDQURPIENVQUxJRklDQURPIERFIEZJUk1BIEVMRUNUUk9OSUNBMQswCQYDVQQGEwJQWTCCASIwDQYJKoZIhvcNAQEBBQADggEPADCCAQoCggEBANPm9AP1xDucpVIm7S4eFs+yudVrPyN8EEKekZgmFtkMiVLgkc0xu8C/tZI9eYHR0+CiJ7E3pRv1ep8vPQeKV2WHwwtFxGlHsokiaeLYtbjscY99HybRC0Bk5RitfGYRh6haXw+SrL4X38UZFzNJVR4KiYbef+IN4rKOA4f3kQR/ZVauqOz48Y1IY4LUsBpHU02Vkmp7/DbBd/FIXYAhTmVBN833m7KI/3GqhgPZkT4bYysRedoMmYG5XpDpfjNl4+BpscY107kqVXjds8u3OAUyy0OB5zvIHqRwS2I5m+IRlvwd96/Lxjh31EE85EJhVImSdKbrHudOOFMSRXTb3fsCAwEAAaOCA74wggO6MAwGA1UdEwEB/wQCMAAwDgYDVR0PAQH/BAQDAgXgMCwGA1UdJQEB/wQiMCAGCCsGAQUFBwMEBggrBgEFBQcDAgYKKwYBBAGCNxQCAjAdBgNVHQ4EFgQULbclcHFbECoodh7U1C2M5lXM/FA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RwYDVR0RBEAwPoEQSENETUNDQEdNQUlMLkNPT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BnWC2+v3CAV8MxD/FIR+2Gsd6ceAmVot7Pdo5CxymN2bS3tmbND2O9ajx9ahhcO4n/9AeRiRdSVdqkW7FQhPm8Ire0V91SsSGk1f0HG4e0Bcs0wW227E6mq1ySfZbV98HUpHQ5XDoJCCDfK8myUkKgtpJk7Bz1Qx9zDo4/CCp452CfjfIblkUhgXpqfstEsBOONSG8n//x7v0t+VgQfKUid2HVQM44uCCYLcxJqKkIdejRvUS7sE7T40WBV6zKYRiKwQ3kGRHlEo7Od/LGBmkGlnOQOWt4Do8io1pTewAIeXaOOiRgwO0QcfSe3miV3wl7LMYoRSjFqzwjxLIztvYJfYykb0FsNHE2rHRAgpdtaKk8POqIeOGGL4EIp29B9j00QSeEN+buZySK98qEJmhAHbul4Jdy4jvIKY5PIiDBnXOzFLfQCg0K4Cg2xhG0KaywijaTUZorLlzK6RknmoUN+GtxhSBdcmhUfDwkaaKlm2AqWcKtgomFxMkO5OV7mK741ROrhJ3WWmP2h4rhbJZbs9NiN1jKmaKF8p1j1GDZReKMAuj/op/iCvAoaWomz+AckwaGo/7axdHXkQrYYgiyY5ubWkF4ENcKVPz4wFWXRYQbcwK+D/QefdVsAhgGNiiI3zh5kjV09GnMluz9Jk8k3tfw4MKeO53gTPUZKfF2j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gZjKoEV9auX8TmkkrCmYnaL+NexEyVvmDAvWOCOxDAs=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3kqXfAX9zva6+lAKWf+z513txKp12DKzTccxfJQvwBY=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3kqXfAX9zva6+lAKWf+z513txKp12DKzTccxfJQvwBY=</DigestValue>
      </Reference>
      <Reference URI="/xl/sharedStrings.xml?ContentType=application/vnd.openxmlformats-officedocument.spreadsheetml.sharedStrings+xml">
        <DigestMethod Algorithm="http://www.w3.org/2001/04/xmlenc#sha256"/>
        <DigestValue>kwg3GXqzVyjiKLVB2sqoO/chDXJJ+VPSnpirOu4GnkU=</DigestValue>
      </Reference>
      <Reference URI="/xl/styles.xml?ContentType=application/vnd.openxmlformats-officedocument.spreadsheetml.styles+xml">
        <DigestMethod Algorithm="http://www.w3.org/2001/04/xmlenc#sha256"/>
        <DigestValue>pzIwUSzlya+Z6CZvD3NCh4Q2S6e+to/RPr7WpY5zuW8=</DigestValue>
      </Reference>
      <Reference URI="/xl/theme/theme1.xml?ContentType=application/vnd.openxmlformats-officedocument.theme+xml">
        <DigestMethod Algorithm="http://www.w3.org/2001/04/xmlenc#sha256"/>
        <DigestValue>y9/o+8rOZ7WcZ+RvGvz47D9aw6YQv1ngthYeL7qfv4U=</DigestValue>
      </Reference>
      <Reference URI="/xl/workbook.xml?ContentType=application/vnd.openxmlformats-officedocument.spreadsheetml.sheet.main+xml">
        <DigestMethod Algorithm="http://www.w3.org/2001/04/xmlenc#sha256"/>
        <DigestValue>oUlZ+nkemcH2BFr6LIIoLXmO0worS23eLyzTU/dGnjI=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5/BoaytA3cYP3S1T3wrowBHtPurhm7+Lj7VQSuOUnlQ=</DigestValue>
      </Reference>
      <Reference URI="/xl/worksheets/sheet2.xml?ContentType=application/vnd.openxmlformats-officedocument.spreadsheetml.worksheet+xml">
        <DigestMethod Algorithm="http://www.w3.org/2001/04/xmlenc#sha256"/>
        <DigestValue>jMVx+fJtoFTII+70BA/QwZjvgiP+1a5sp31+0NhIA8w=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2024-08-14T18:36:44Z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2024-08-14T18:36:44Z</xd:SigningTime>
          <xd:SigningCertificate>
            <xd:Cert>
              <xd:CertDigest>
                <DigestMethod Algorithm="http://www.w3.org/2001/04/xmlenc#sha256"/>
                <DigestValue>DkfHXQj8GrorCl3GMNnpq5IbGyB9KjsDpIipm4DnmQk=</DigestValue>
              </xd:CertDigest>
              <xd:IssuerSerial>
                <X509IssuerName>C=PY, O=ICPP, OU=Prestador Cualificado de Servicios de Confianza, CN=VIT S.A., SERIALNUMBER=RUC80080099-0</X509IssuerName>
                <X509SerialNumber>124389133627637206605124872337510813391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512"/>
    <Reference Type="http://www.w3.org/2000/09/xmldsig#Object" URI="#idPackageObject">
      <DigestMethod Algorithm="http://www.w3.org/2001/04/xmlenc#sha512"/>
      <DigestValue>8s1yQlV9hitCOfcYCEb8vUVX5ZqsYYAw9vdXLLFAXpA0SxX6m76+CRspdd22KWYazvY0Xri2SI9L
o1W9eaPrHA==</DigestValue>
    </Reference>
    <Reference Type="http://www.w3.org/2000/09/xmldsig#Object" URI="#idOfficeObject">
      <DigestMethod Algorithm="http://www.w3.org/2001/04/xmlenc#sha512"/>
      <DigestValue>9EZ5PDG1tEueaW4UNQnX58ioFFQblDM5v6MOE2hBrblfEkwrEYecPYCWUEae/7MWOrnBnUR0wcU1
jel07PUdiA==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512"/>
      <DigestValue>FA6xxzBTTfqhWci5ZZBoMvde4g/FWPjxQHRvMPlZS6TYXI6PfUpuZ2ZBWWBvysiBCS1DRalE7uRi
7Q1IeCb+Vw==</DigestValue>
    </Reference>
  </SignedInfo>
  <SignatureValue>EEPOD4jUf0QSZQmTOfEqRhsKtAyQ5GFTofPD6q7F+F3MNWRiUqJvW+NBqLjENzK6PEc4O5venlCX
i7Z6cwElC/OelWYjl8V2xvuY6rYbaAS8R8Fdt3QZ58k6E33nP6pIbtYkzklZMO7eeQlBW66BhfvY
H67fgIrBAfbarhkZo8xbAh6dPxSBGi4YcPP1tNsr3SnVmDslhhiDmQkT23XkDZrcahKkWTEQYLjr
LJleob9xVGTwLe3VknfYlLMVLENtIZZc3spOKFBUzyuGwX9mF2LjAFo4HEv7YMqWkOy+obZQdesO
tmWwbjDQ8B3W7d4b8QRksrXNng2WuHOg0mpiww==</SignatureValue>
  <KeyInfo>
    <X509Data>
      <X509Certificate>MIIHpzCCBY+gAwIBAgIQO98w/TZqE7hNOEBchiL7NDANBgkqhkiG9w0BAQ0FADCBhTELMAkGA1UEBhMCUFkxDTALBgNVBAoTBElDUFAxODA2BgNVBAsTL1ByZXN0YWRvciBDdWFsaWZpY2FkbyBkZSBTZXJ2aWNpb3MgZGUgQ29uZmlhbnphMRUwEwYDVQQDEwxDT0RFMTAwIFMuQS4xFjAUBgNVBAUTDVJVQzgwMDgwNjEwLTcwHhcNMjMxMTIzMTkwOTA3WhcNMjUxMTIzMTkwOTA3WjCBvzELMAkGA1UEBhMCUFkxNjA0BgNVBAoMLUNFUlRJRklDQURPIENVQUxJRklDQURPIERFIEZJUk1BIEVMRUNUUsOTTklDQTELMAkGA1UECxMCRjIxFzAVBgNVBAQTDkFDT1NUQSBTSUxWRVJPMRYwFAYDVQQqEw1MVUlTIEZFUk5BTkRPMSYwJAYDVQQDEx1MVUlTIEZFUk5BTkRPICBBQ09TVEEgU0lMVkVSTzESMBAGA1UEBRMJQ0kyODg3MzI1MIIBIjANBgkqhkiG9w0BAQEFAAOCAQ8AMIIBCgKCAQEA5B33c4UP18F0L6xHQZOCH/ynKlpnh8BmPAgH92dhVAW7VQb8RTzkEQIp9gMNg+eROJkecUcONgy5K84UVpJf5+g3ynSWY7dxTnb7RuTm3YlzuR6gIJx6P14kiwHRNd8Ca0gsXY5ItF8DfUTdbSiDiQVpzLMR4EG6jL+vl/OBgljMONC/l6dZWk2PeU9L0Y0SB5MawrZvhwgKMZcpyNupjeYbenmq/mNNLu/OVb6ZRV2P3m3AQpRBpFGKch7uDxPkNfgApUEg0a19khpxaJuUg2wGVSo4uqwb1xKRGk3CaE2FtiDU7ySPq/jetijTSDy8C7/9YIopnbviYxBmccDtmQIDAQABo4IC1TCCAtEwDAYDVR0TAQH/BAIwADAdBgNVHQ4EFgQUVPO9YwQVSbooEQBC4rdsGwzHfWswHwYDVR0jBBgwFoAUvjVUYmhg5ybTMcFfl7Hi9mTOB/UwDgYDVR0PAQH/BAQDAgXgMEwGA1UdEQRFMEOBFEZFUkFDT1NUQVNAR01BSUwuQ09NpCswKTEnMCUGA1UEDQweRklSTUEgRUxFQ1RSw5NOSUNBIENVQUxJRklDQURBMIH3BgNVHSAEge8wgewwgekGCysGAQQBg65wAQEEMIHZMEYGCCsGAQUFBwIBFjpodHRwczovL2NvZGUxMDAuY29tLnB5L3JlcG9zaXRvcmlvLWRlLWRvY3VtZW50b3MtcHVibGljb3MvMIGOBggrBgEFBQcCAjCBgQx/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/wQWMBQGCCsGAQUFBwMCBggrBgEFBQcDBDCBiQYIKwYBBQUHAQEEfTB7MDkGCCsGAQUFBzABhi1odHRwOi8vb2NzcC5jb2RlMTAwLmNvbS5weS9vY3NwL2NhLWNvZGUxMDAtc2EwPgYIKwYBBQUHMAKGMmh0dHA6Ly9wY2ExLmNvZGUxMDAuY29tLnB5L2NlcnRzL2NhLWNvZGUxMDAtc2EuY2VyMA0GCSqGSIb3DQEBDQUAA4ICAQDeoh8FRvP3mZ9fLpM13e8rFo/TjkVQ1de6Vpn+cogL5NrIuZRbXJCCBvSPxImYcn7RMKFb0jTwn95Mn0STeaA2z0AZM8poQccUAu9gH8Iea55GVhePu4zFqtsczzNbbT6sq8ZK/mmVPnQnFPrBySj8RZNeZ158j0MEFEsQ424JKpcqJ5EGkaMQ13RekHAB07QwznqOHMD0aRVVRF8kq/fwg1W1NHRRt9z4tq/bDZgIdTelJFbW3inmhi/rxVwlQgPUjIVTSGP00YoaMN2poP9cllV9rlnmy7NMgDZj6V0ffBAncO8nF0s8dhmgMLfXrqU/WDCqiwjML0l41trUZue1FIZtqcywB6p6WyWJLQ93fU6WJ/RC86r78A5G3D57rYhTdgE41BHbZaMr52uexhVob9MlhqBKvcfG3j4LFsebDVYjRumY5NhODb7QGdPTF4CmbrJOnLMAWcGK1INFqjTHIfbl/+PZylrxOryXssSAizEn30ylbVQ4jmf3iwppcYBZI+FkTxMKZqHS+V/JbVVpMd3LkzSatWXy+uLaX4DJEt1ol4LtfsR00W5+44JRw4adVsj2w8V7KzZK03VUqlj8jJauVFQ3TAp8EcHwylQVS5SNff10GHhfdte5ryBckQIB+YagnYPiCxdujG0tifz6qFwF3JYBiNIP2fb9Zn/rK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neLD44zNyBhLeuItrxIv3nYTX5cbwI8P2AzeV9Ve3ho/lqlb1SlKfP0eDdw1WHtxlb8oU7rnf4PCAH5+hHLx4w==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512"/>
        <DigestValue>ubjfpE9ZvD2oOit/WiN848fIwyARn8dDbYDK7YeQd1y457p5BrwzRNBL2XlDw2UUHxlT9V9KChoIoQF2NQ/gQA==</DigestValue>
      </Reference>
      <Reference URI="/xl/calcChain.xml?ContentType=application/vnd.openxmlformats-officedocument.spreadsheetml.calcChain+xml">
        <DigestMethod Algorithm="http://www.w3.org/2001/04/xmlenc#sha512"/>
        <DigestValue>QWcaXHRhYoOKJgol/KspbMULmw2g8dGAGP2El71ADuQRIVsaVBqd78bQrcQtrw5fKCwMJZcFSKVTJeI2BQHQ0A==</DigestValue>
      </Reference>
      <Reference URI="/xl/printerSettings/printerSettings1.bin?ContentType=application/vnd.openxmlformats-officedocument.spreadsheetml.printerSettings">
        <DigestMethod Algorithm="http://www.w3.org/2001/04/xmlenc#sha512"/>
        <DigestValue>61I3lM4BA8HV/8u4NiLYRR0rU9oRN0fNQlE6DWRpICsLlkzYwQW4a9YeDrEl5hSFsUfa9y1eMCGCRoWSg79tMg==</DigestValue>
      </Reference>
      <Reference URI="/xl/printerSettings/printerSettings2.bin?ContentType=application/vnd.openxmlformats-officedocument.spreadsheetml.printerSettings">
        <DigestMethod Algorithm="http://www.w3.org/2001/04/xmlenc#sha512"/>
        <DigestValue>61I3lM4BA8HV/8u4NiLYRR0rU9oRN0fNQlE6DWRpICsLlkzYwQW4a9YeDrEl5hSFsUfa9y1eMCGCRoWSg79tMg==</DigestValue>
      </Reference>
      <Reference URI="/xl/sharedStrings.xml?ContentType=application/vnd.openxmlformats-officedocument.spreadsheetml.sharedStrings+xml">
        <DigestMethod Algorithm="http://www.w3.org/2001/04/xmlenc#sha512"/>
        <DigestValue>TfNlEcH6poTBa0R7lEXMB9iFx0GLTjoUIUWWWBZjvSq+xmRfJIGzmcwVXLMe1JIpmmb6+eMcgiL9n/CFKujFcA==</DigestValue>
      </Reference>
      <Reference URI="/xl/styles.xml?ContentType=application/vnd.openxmlformats-officedocument.spreadsheetml.styles+xml">
        <DigestMethod Algorithm="http://www.w3.org/2001/04/xmlenc#sha512"/>
        <DigestValue>iVZEJJlRgbCZuA5952iP11v6qmHD1cS03WfTPUxt7WrRSpJqPazQpgdWb5MZ/gyKffofDHdeGHOlE/aWNbKQ/g==</DigestValue>
      </Reference>
      <Reference URI="/xl/theme/theme1.xml?ContentType=application/vnd.openxmlformats-officedocument.theme+xml">
        <DigestMethod Algorithm="http://www.w3.org/2001/04/xmlenc#sha512"/>
        <DigestValue>btRasJ3ahSFzrTYrBhpANbfkuJZJrJFAKcxs4o0rfVj1lIz7+WovpC/f4hPA0FcJ6g+xfWFBBMpPqGI9Tmtqsg==</DigestValue>
      </Reference>
      <Reference URI="/xl/workbook.xml?ContentType=application/vnd.openxmlformats-officedocument.spreadsheetml.sheet.main+xml">
        <DigestMethod Algorithm="http://www.w3.org/2001/04/xmlenc#sha512"/>
        <DigestValue>DixvT/U3qRVGAxK2NnrzxP7UY7YjoS/OrQ6qIaRYfcERbjYtR8jIRhcftlXuPIZZ87PqXK1WBY+L2Wg6j//g8Q==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x6x3o0FiteXwgd4+N2JRHShF5DouWMYfdr1Gow4eR29VuHl34yE2z9z/pbf8d7IOjb9KqtDxCVXP0Ef6v2RZSA==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0uqUbitQEkFdWpeOiyEP0UI9PF+erYBsDGjZt5VnyJYq75iauMR/EQYY0Siw2JO9VoNYafUYPcXKAiLATBF8EA==</DigestValue>
      </Reference>
      <Reference URI="/xl/worksheets/sheet1.xml?ContentType=application/vnd.openxmlformats-officedocument.spreadsheetml.worksheet+xml">
        <DigestMethod Algorithm="http://www.w3.org/2001/04/xmlenc#sha512"/>
        <DigestValue>8PIqkjqXjbd1ToyEHMKUuPIj8XpnulpVOaMSwclRrPh0hMQvPwLaFABy4lMpdcJdu6K1nSF9UC5FH4p3s2FQ1g==</DigestValue>
      </Reference>
      <Reference URI="/xl/worksheets/sheet2.xml?ContentType=application/vnd.openxmlformats-officedocument.spreadsheetml.worksheet+xml">
        <DigestMethod Algorithm="http://www.w3.org/2001/04/xmlenc#sha512"/>
        <DigestValue>UU/eXAkq+kLTSpVTo6rzN6UZPl4CZgxopprzFnT5I4b6G3w2cKk+axmO7x0obRYJrwBeVmAdfXfrMb1lQD32Sg==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2024-08-14T18:41:05Z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2024-08-14T18:41:05Z</xd:SigningTime>
          <xd:SigningCertificate>
            <xd:Cert>
              <xd:CertDigest>
                <DigestMethod Algorithm="http://www.w3.org/2001/04/xmlenc#sha512"/>
                <DigestValue>pjN/gmnL/QTd027lGWYxRp3ZsE+fNbF0QwbklhOldDY41YEF4rttYEZhHd9HQBot98gWVR5tVd2h45hQAIxYnw==</DigestValue>
              </xd:CertDigest>
              <xd:IssuerSerial>
                <X509IssuerName>SERIALNUMBER=RUC80080610-7, CN=CODE100 S.A., OU=Prestador Cualificado de Servicios de Confianza, O=ICPP, C=PY</X509IssuerName>
                <X509SerialNumber>79583327567989824243504814467859020596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hDCCBWygAwIBAgIQCq+0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+l9W0Vy9ugkuvEvVPp/QJtBB56bgdPtjJFLrOXDM55bM7ZUCaMEbryX/eAUJtxm0LDJ2CRR1RMbwpvsWdwPaqMN848QQ5zn69BjA8/eBuOSMiEwlrt1z8uVyM8plhGfAHsQB6oG+a216/TCVJTSudCSIJJL6YhG3vxRbasPXhdPaY0JCkUugoe0okFN7Ui7kjZE57LSEqN1dvDmv8ikAUn8vtDrvykIHbArs/2E7dYZ4X8rf0NHn5GOYo8e6mIIUspyeH41ViFk1AxpF2zNuNOYiCCGBPinOOHjAdA2vkQJr1eOJGoOyg1giLzddOCPyysBXjUSEqkVXaz6tSTkF3ifBMyg3ePgB3yqEbo5go/ZzcuPhfBsNoNcYRpY7FEJ7MSdFHn+u45DHRRlyzJ8fdwyEufNXtOTvdJRawYuytw48RzIZXGUSQ8HT1JvFptROpHdVDLJ9zfSAwEIwTPgh3FdcAq1wB56sxF1SNn07UX6xUvD5Wk/VxUiULRQRcGuDgp9FGLy927EvXTQk4SII6KBmVO+HNWzadYSSxxe5ocUzna30FMx/ewjtbyrxgh9dRhWVjU10CAwEAAaOCAgMwggH/MBIGA1UdEwEB/wQIMAYBAf8CAQAwDgYDVR0PAQH/BAQDAgEGMB0GA1UdDgQWBBS+NVRiaGDnJtMxwV+XseL2ZM4H9TAfBgNVHSMEGDAWgBTCxBHyKmhEDAAo7EzWKduS+1691jCBigYIKwYBBQUHAQEEfjB8MD8GCCsGAQUFBzAChjNodHRwczovL3d3dy5hY3JhaXouZ292LnB5L2NydC9hY19yYWl6X3B5X3NoYTI1Ni5jcnQwOQYIKwYBBQUHMAGGLWh0dHA6Ly9vY3NwLmNvZGUxMDAuY29tLnB5L29jc3AvY2EtY29kZTEwMC1zYTCBzQYDVR0gBIHFMIHCMIG/BgNVHSAwgbcwOQYIKwYBBQUHAgEWLWh0dHBzOi8vd3d3LmFjcmFpei5nb3YucHkvZHBjL0RPQy1JQ1BQLTAxLnBkZjB6BggrBgEFBQcCAjBuGmxTdWpldG8gYSBsYXMgY29uZGljaW9uZXMgZGUgdXNvIGV4cHVlc3RhcyBlbiBsYSBEZWNsYXJhY2nzbiBkZSBQcuFjdGljYXMgZGUgQ2VydGlmaWNhY2nzbiBkZSBsYSBBQyBSYe16IC0gUHkwPAYDVR0fBDUwMzAxoC+gLYYraHR0cDovL3d3dy5hY3JhaXouZ292LnB5L2FybC9hY19yYWl6X3B5LmNybDANBgkqhkiG9w0BAQsFAAOCAgEAZ0O3BeY2y9IDnZiXMy+/Grb5oDw0YiDoKkdoHdHDnd24yB2vf99Ei0FltBuwuXRHJkkoqAjWiIqUQy/Uw3rvySa8yCqOuTL2uDqiX0v+waNIV2cY2BTLoPqRL5rv4WhqAbOlEY6YhLIA0cfBhnZpx9ufAL0cQiXN927vuAJTEVu27Fr/gqDEIFNZPrEG2Ey6GEu3EK3L8AeQYKNjGHmuNJNFJn9YtRneR4/dAX4bUvG6//GvAoKL1nqEcgcTtKN4uPdcdpTsuMpf34QAqgL0amhNPGdwgYsofr55CEhQF2Q8mUgBj8oEFRrGrW4MokO0xlqjT+Vouyos3BONmrbfDI+uq3zF01o5tg8NPzaD+zY50Lht4BKs7ulfhw7JhQA8lYhz8K3TpjjouR6npDAEMjVhQq2tnWTFmNCEosrg0txyrSKi8K2COGuMzoA8K0D7IfnAvveYzwoWkyQv9N7p7M1PP8XEPdsqPZ4qVnYXgRkUgwrmlweqNOzJ/nBpe1XuguS4JY2tFQP3JSsnk7dk1CmOwMRTxAUsuJeA8MKvUbg9VhSuBOXUfc3KjbpVDTrgUymfyGe11bYSpal1dSqVYc+xQQxCYc1OMFw32OFzH2XcbVt4KogxbZ3RbzPhUJm8HRfOafz3F0ac5jvmAGBldf1UajbY7muAzdQw6EQn2fw=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FE26D-4DA7-4CCB-9210-ED89054A7D65}"/>
</file>

<file path=customXml/itemProps2.xml><?xml version="1.0" encoding="utf-8"?>
<ds:datastoreItem xmlns:ds="http://schemas.openxmlformats.org/officeDocument/2006/customXml" ds:itemID="{6D845736-074A-4FD0-A8BA-58AF714B94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BAL</vt:lpstr>
      <vt:lpstr>EST resul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2024-08-14T18:07:33Z</dcterms:modified>
</cp:coreProperties>
</file>